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iaoliveira/Documents/Reitoria/ProAd/Recursos Próprios/Dados maio/RP - reuniões diretores/"/>
    </mc:Choice>
  </mc:AlternateContent>
  <xr:revisionPtr revIDLastSave="0" documentId="13_ncr:1_{A91974DB-E244-DB40-9B30-62B81ED3F541}" xr6:coauthVersionLast="47" xr6:coauthVersionMax="47" xr10:uidLastSave="{00000000-0000-0000-0000-000000000000}"/>
  <bookViews>
    <workbookView xWindow="1120" yWindow="500" windowWidth="32540" windowHeight="17580" xr2:uid="{12937626-4246-477C-AAE7-63A84C118936}"/>
  </bookViews>
  <sheets>
    <sheet name="CCN" sheetId="12" r:id="rId1"/>
    <sheet name="CCET" sheetId="4" r:id="rId2"/>
    <sheet name="CCHB" sheetId="5" r:id="rId3"/>
    <sheet name="CCGT" sheetId="6" r:id="rId4"/>
    <sheet name="CCA" sheetId="7" r:id="rId5"/>
    <sheet name="CCTS" sheetId="8" r:id="rId6"/>
    <sheet name="CCBS" sheetId="9" r:id="rId7"/>
    <sheet name="CECH" sheetId="11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E10" i="4"/>
  <c r="F10" i="4"/>
  <c r="G10" i="4"/>
  <c r="J10" i="4"/>
  <c r="O10" i="4"/>
  <c r="G12" i="4"/>
  <c r="G13" i="4"/>
  <c r="G14" i="4"/>
  <c r="G15" i="4"/>
  <c r="G16" i="4"/>
  <c r="G17" i="4"/>
  <c r="E18" i="4"/>
  <c r="F18" i="4"/>
  <c r="G18" i="4"/>
  <c r="J18" i="4"/>
  <c r="O18" i="4"/>
  <c r="G20" i="4"/>
  <c r="G21" i="4"/>
  <c r="G22" i="4"/>
  <c r="M22" i="4"/>
  <c r="G23" i="4"/>
  <c r="G24" i="4"/>
  <c r="G25" i="4"/>
  <c r="Q25" i="4"/>
  <c r="G26" i="4"/>
  <c r="M26" i="4"/>
  <c r="Q26" i="4"/>
  <c r="G27" i="4"/>
  <c r="G28" i="4"/>
  <c r="G29" i="4"/>
  <c r="G30" i="4"/>
  <c r="G31" i="4"/>
  <c r="G32" i="4"/>
  <c r="E33" i="4"/>
  <c r="G33" i="4" s="1"/>
  <c r="F33" i="4"/>
  <c r="J33" i="4"/>
  <c r="O33" i="4"/>
  <c r="Q36" i="4"/>
  <c r="M40" i="4"/>
  <c r="M45" i="4"/>
  <c r="G48" i="4"/>
  <c r="G49" i="4"/>
  <c r="E50" i="4"/>
  <c r="G50" i="4" s="1"/>
  <c r="F50" i="4"/>
  <c r="J50" i="4"/>
  <c r="J87" i="4" s="1"/>
  <c r="J94" i="4" s="1"/>
  <c r="O50" i="4"/>
  <c r="G52" i="4"/>
  <c r="M52" i="4"/>
  <c r="G53" i="4"/>
  <c r="G54" i="4"/>
  <c r="G55" i="4"/>
  <c r="M55" i="4"/>
  <c r="E56" i="4"/>
  <c r="F56" i="4"/>
  <c r="G56" i="4"/>
  <c r="J56" i="4"/>
  <c r="O56" i="4"/>
  <c r="G58" i="4"/>
  <c r="G59" i="4"/>
  <c r="G60" i="4"/>
  <c r="E61" i="4"/>
  <c r="F61" i="4"/>
  <c r="G61" i="4"/>
  <c r="J61" i="4"/>
  <c r="O61" i="4"/>
  <c r="G63" i="4"/>
  <c r="G65" i="4"/>
  <c r="Q65" i="4"/>
  <c r="G66" i="4"/>
  <c r="Q66" i="4"/>
  <c r="E67" i="4"/>
  <c r="G67" i="4" s="1"/>
  <c r="F67" i="4"/>
  <c r="J67" i="4"/>
  <c r="O67" i="4"/>
  <c r="O87" i="4" s="1"/>
  <c r="O94" i="4" s="1"/>
  <c r="Q68" i="4"/>
  <c r="G69" i="4"/>
  <c r="M69" i="4"/>
  <c r="G70" i="4"/>
  <c r="G71" i="4"/>
  <c r="G72" i="4"/>
  <c r="M72" i="4"/>
  <c r="G73" i="4"/>
  <c r="G74" i="4"/>
  <c r="M74" i="4"/>
  <c r="G75" i="4"/>
  <c r="G76" i="4"/>
  <c r="M76" i="4"/>
  <c r="G77" i="4"/>
  <c r="G78" i="4"/>
  <c r="G79" i="4"/>
  <c r="G80" i="4"/>
  <c r="E81" i="4"/>
  <c r="F81" i="4"/>
  <c r="G81" i="4"/>
  <c r="J81" i="4"/>
  <c r="O81" i="4"/>
  <c r="G83" i="4"/>
  <c r="G84" i="4"/>
  <c r="G85" i="4"/>
  <c r="G86" i="4"/>
  <c r="F87" i="4"/>
  <c r="F94" i="4" s="1"/>
  <c r="H87" i="4"/>
  <c r="I87" i="4"/>
  <c r="L87" i="4"/>
  <c r="M87" i="4"/>
  <c r="G90" i="4"/>
  <c r="L90" i="4"/>
  <c r="M90" i="4"/>
  <c r="M94" i="4" s="1"/>
  <c r="O90" i="4"/>
  <c r="L91" i="4"/>
  <c r="H94" i="4"/>
  <c r="I94" i="4"/>
  <c r="L94" i="4"/>
  <c r="E97" i="4"/>
  <c r="F97" i="4"/>
  <c r="J97" i="4"/>
  <c r="O97" i="4"/>
  <c r="G87" i="4" l="1"/>
  <c r="G97" i="4"/>
  <c r="O96" i="4"/>
  <c r="E87" i="4"/>
  <c r="E94" i="4" s="1"/>
  <c r="G94" i="4" s="1"/>
  <c r="J17" i="11"/>
  <c r="F17" i="11"/>
  <c r="E17" i="11"/>
  <c r="G17" i="11" s="1"/>
  <c r="J18" i="9"/>
  <c r="F18" i="9"/>
  <c r="E18" i="9"/>
  <c r="G18" i="9" s="1"/>
  <c r="L11" i="9"/>
  <c r="L10" i="9"/>
  <c r="E7" i="8" l="1"/>
  <c r="F7" i="8"/>
  <c r="J7" i="8"/>
  <c r="L6" i="8"/>
  <c r="L5" i="8"/>
  <c r="J11" i="7"/>
  <c r="F11" i="7"/>
  <c r="E11" i="7"/>
  <c r="G11" i="7" s="1"/>
  <c r="J9" i="6"/>
  <c r="F9" i="6"/>
  <c r="E9" i="6"/>
  <c r="O89" i="5"/>
  <c r="M89" i="5"/>
  <c r="L89" i="5"/>
  <c r="L90" i="5" s="1"/>
  <c r="G89" i="5"/>
  <c r="M86" i="5"/>
  <c r="L86" i="5"/>
  <c r="L93" i="5" s="1"/>
  <c r="I86" i="5"/>
  <c r="I93" i="5" s="1"/>
  <c r="H86" i="5"/>
  <c r="H93" i="5" s="1"/>
  <c r="G85" i="5"/>
  <c r="G84" i="5"/>
  <c r="G83" i="5"/>
  <c r="G82" i="5"/>
  <c r="O80" i="5"/>
  <c r="J80" i="5"/>
  <c r="F80" i="5"/>
  <c r="E80" i="5"/>
  <c r="G79" i="5"/>
  <c r="G78" i="5"/>
  <c r="G77" i="5"/>
  <c r="G76" i="5"/>
  <c r="M75" i="5"/>
  <c r="G75" i="5"/>
  <c r="G74" i="5"/>
  <c r="M73" i="5"/>
  <c r="G73" i="5"/>
  <c r="G72" i="5"/>
  <c r="M71" i="5"/>
  <c r="G71" i="5"/>
  <c r="G70" i="5"/>
  <c r="G69" i="5"/>
  <c r="M68" i="5"/>
  <c r="G68" i="5"/>
  <c r="Q67" i="5"/>
  <c r="O66" i="5"/>
  <c r="J66" i="5"/>
  <c r="F66" i="5"/>
  <c r="E66" i="5"/>
  <c r="G66" i="5" s="1"/>
  <c r="Q65" i="5"/>
  <c r="G65" i="5"/>
  <c r="Q64" i="5"/>
  <c r="G64" i="5"/>
  <c r="G62" i="5"/>
  <c r="O61" i="5"/>
  <c r="J61" i="5"/>
  <c r="F61" i="5"/>
  <c r="E61" i="5"/>
  <c r="O56" i="5"/>
  <c r="J56" i="5"/>
  <c r="F56" i="5"/>
  <c r="E56" i="5"/>
  <c r="M55" i="5"/>
  <c r="G55" i="5"/>
  <c r="G54" i="5"/>
  <c r="G53" i="5"/>
  <c r="M52" i="5"/>
  <c r="G52" i="5"/>
  <c r="O50" i="5"/>
  <c r="J50" i="5"/>
  <c r="F50" i="5"/>
  <c r="E50" i="5"/>
  <c r="G49" i="5"/>
  <c r="G48" i="5"/>
  <c r="G47" i="5"/>
  <c r="G46" i="5"/>
  <c r="I45" i="5"/>
  <c r="M45" i="5" s="1"/>
  <c r="G45" i="5"/>
  <c r="G44" i="5"/>
  <c r="G43" i="5"/>
  <c r="G42" i="5"/>
  <c r="G41" i="5"/>
  <c r="M40" i="5"/>
  <c r="G40" i="5"/>
  <c r="G39" i="5"/>
  <c r="G38" i="5"/>
  <c r="G37" i="5"/>
  <c r="Q36" i="5"/>
  <c r="G36" i="5"/>
  <c r="G35" i="5"/>
  <c r="O33" i="5"/>
  <c r="J33" i="5"/>
  <c r="F33" i="5"/>
  <c r="E33" i="5"/>
  <c r="G32" i="5"/>
  <c r="G31" i="5"/>
  <c r="G30" i="5"/>
  <c r="G29" i="5"/>
  <c r="G28" i="5"/>
  <c r="G27" i="5"/>
  <c r="M26" i="5"/>
  <c r="Q26" i="5" s="1"/>
  <c r="G26" i="5"/>
  <c r="Q25" i="5"/>
  <c r="G25" i="5"/>
  <c r="G24" i="5"/>
  <c r="G23" i="5"/>
  <c r="M22" i="5"/>
  <c r="G22" i="5"/>
  <c r="G21" i="5"/>
  <c r="G20" i="5"/>
  <c r="O18" i="5"/>
  <c r="J18" i="5"/>
  <c r="F18" i="5"/>
  <c r="E18" i="5"/>
  <c r="G18" i="5" s="1"/>
  <c r="G17" i="5"/>
  <c r="G16" i="5"/>
  <c r="G15" i="5"/>
  <c r="G14" i="5"/>
  <c r="G13" i="5"/>
  <c r="G12" i="5"/>
  <c r="O10" i="5"/>
  <c r="J10" i="5"/>
  <c r="F10" i="5"/>
  <c r="E10" i="5"/>
  <c r="G9" i="5"/>
  <c r="G8" i="5"/>
  <c r="G7" i="5"/>
  <c r="G6" i="5"/>
  <c r="G5" i="5"/>
  <c r="G7" i="8" l="1"/>
  <c r="G61" i="5"/>
  <c r="G56" i="5"/>
  <c r="G50" i="5"/>
  <c r="G80" i="5"/>
  <c r="G9" i="6"/>
  <c r="M93" i="5"/>
  <c r="F86" i="5"/>
  <c r="F93" i="5" s="1"/>
  <c r="J86" i="5"/>
  <c r="J93" i="5" s="1"/>
  <c r="O86" i="5"/>
  <c r="O93" i="5" s="1"/>
  <c r="G33" i="5"/>
  <c r="G10" i="5"/>
  <c r="E86" i="5"/>
  <c r="E93" i="5" s="1"/>
  <c r="O95" i="5" l="1"/>
  <c r="G93" i="5"/>
  <c r="G8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tc={13236831-7E62-B74A-A60A-A712C15A0EB7}</author>
    <author>tc={CEC99F6B-BC23-7046-ACFC-D21D1B497931}</author>
    <author>tc={EA3AFE53-8953-C14E-AE37-518115AC7012}</author>
    <author>tc={6C25B599-3EB5-7848-81D6-B97D0E699BEC}</author>
    <author>tc={19EAFFAA-1DF2-A145-9802-401D780FEA4A}</author>
    <author>tc={BE361636-ED00-8646-B273-8EFAEE6C1E66}</author>
    <author>tc={3552FF29-08E4-EA40-93DD-AA3C99C3E991}</author>
    <author>tc={76508496-B1CA-0545-9438-849D9E2CAACC}</author>
    <author>tc={89FC83E3-ED1C-154D-9EAA-3FEAFC19DE15}</author>
    <author>tc={8842E29B-6D2A-D643-9318-175D2BE3E222}</author>
    <author>tc={4399D65E-E7A3-7D4B-B41C-6D609E244628}</author>
    <author>tc={B997BDBC-717F-7843-B40C-736BA0C1EECE}</author>
    <author>tc={37DAF9ED-1F9B-8F4E-986C-0289617B0428}</author>
  </authors>
  <commentList>
    <comment ref="M25" authorId="0" shapeId="0" xr:uid="{13236831-7E62-B74A-A60A-A712C15A0EB7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VERIFICANDO LANÇAMENTOS</t>
      </text>
    </comment>
    <comment ref="M26" authorId="1" shapeId="0" xr:uid="{CEC99F6B-BC23-7046-ACFC-D21D1B497931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VERIFICANDO LANÇAMENTOS</t>
      </text>
    </comment>
    <comment ref="M36" authorId="2" shapeId="0" xr:uid="{EA3AFE53-8953-C14E-AE37-518115AC7012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VERIFICANDO LANÇAMENTOS</t>
      </text>
    </comment>
    <comment ref="L65" authorId="3" shapeId="0" xr:uid="{6C25B599-3EB5-7848-81D6-B97D0E699BEC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verificando saldo</t>
      </text>
    </comment>
    <comment ref="L66" authorId="4" shapeId="0" xr:uid="{19EAFFAA-1DF2-A145-9802-401D780FEA4A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verificando saldo</t>
      </text>
    </comment>
    <comment ref="M87" authorId="5" shapeId="0" xr:uid="{BE361636-ED00-8646-B273-8EFAEE6C1E66}">
      <text>
        <t>[Threaded comment]
Your version of Excel allows you to read this threaded comment; however, any edits to it will get removed if the file is opened in a newer version of Excel. Learn more: https://go.microsoft.com/fwlink/?linkid=870924
Comment:
    descontados valores referentes à projetos com vencimento após out/21</t>
      </text>
    </comment>
    <comment ref="O87" authorId="6" shapeId="0" xr:uid="{3552FF29-08E4-EA40-93DD-AA3C99C3E991}">
      <text>
        <t>[Threaded comment]
Your version of Excel allows you to read this threaded comment; however, any edits to it will get removed if the file is opened in a newer version of Excel. Learn more: https://go.microsoft.com/fwlink/?linkid=870924
Comment:
    A DIFERENÇA ENTRE A APRESENTAÇÃO E ESTE VALOR É A DATA DE LEVANTAMENTO DE DADOS - APRESENTAÇÃO = MARÇO / SALDO = JUNHO</t>
      </text>
    </comment>
    <comment ref="L90" authorId="7" shapeId="0" xr:uid="{76508496-B1CA-0545-9438-849D9E2CAACC}">
      <text>
        <t>[Threaded comment]
Your version of Excel allows you to read this threaded comment; however, any edits to it will get removed if the file is opened in a newer version of Excel. Learn more: https://go.microsoft.com/fwlink/?linkid=870924
Comment:
    Deste valor, foram repassados à UFSCar, a pedido da ProEx e ajustado com a ProAd, o valor de R$ 89 mil</t>
      </text>
    </comment>
    <comment ref="M90" authorId="8" shapeId="0" xr:uid="{89FC83E3-ED1C-154D-9EAA-3FEAFC19DE15}">
      <text>
        <t>[Threaded comment]
Your version of Excel allows you to read this threaded comment; however, any edits to it will get removed if the file is opened in a newer version of Excel. Learn more: https://go.microsoft.com/fwlink/?linkid=870924
Comment:
    descontados valores referentes à projetos com vencimento após out/21</t>
      </text>
    </comment>
    <comment ref="O90" authorId="9" shapeId="0" xr:uid="{8842E29B-6D2A-D643-9318-175D2BE3E222}">
      <text>
        <t>[Threaded comment]
Your version of Excel allows you to read this threaded comment; however, any edits to it will get removed if the file is opened in a newer version of Excel. Learn more: https://go.microsoft.com/fwlink/?linkid=870924
Comment:
    SALDO APRESENTAÇÃO = MARÇO / SALDO PLANILHA = JUNHO</t>
      </text>
    </comment>
    <comment ref="H94" authorId="10" shapeId="0" xr:uid="{4399D65E-E7A3-7D4B-B41C-6D609E244628}">
      <text>
        <t>[Threaded comment]
Your version of Excel allows you to read this threaded comment; however, any edits to it will get removed if the file is opened in a newer version of Excel. Learn more: https://go.microsoft.com/fwlink/?linkid=870924
Comment:
    a diferença de R$ 7.100 é saldo residual que aqui não está computado, e na apresentação já está sendo apresentado.</t>
      </text>
    </comment>
    <comment ref="L94" authorId="11" shapeId="0" xr:uid="{B997BDBC-717F-7843-B40C-736BA0C1EECE}">
      <text>
        <t>[Threaded comment]
Your version of Excel allows you to read this threaded comment; however, any edits to it will get removed if the file is opened in a newer version of Excel. Learn more: https://go.microsoft.com/fwlink/?linkid=870924
Comment:
    a diferença de R$ 7.100 é saldo residual que aqui não está computado, e na apresentação já está sendo apresentado.</t>
      </text>
    </comment>
    <comment ref="O94" authorId="12" shapeId="0" xr:uid="{37DAF9ED-1F9B-8F4E-986C-0289617B0428}">
      <text>
        <t>[Threaded comment]
Your version of Excel allows you to read this threaded comment; however, any edits to it will get removed if the file is opened in a newer version of Excel. Learn more: https://go.microsoft.com/fwlink/?linkid=870924
Comment:
    na apresentação tínhamos saldo de R$ 2.760.537,91 (refer a março) - diferença de R$ 324.732,23 de valores aportados entre março e junho/21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tc={6BE7ED9E-0781-1540-95C9-64773DBAED9C}</author>
    <author>tc={9E6BD34E-8BB0-C349-A882-56F696C8FB77}</author>
    <author>tc={DE9C2129-6E38-144A-B2F8-667CC5603408}</author>
    <author>tc={66C79B63-744F-D948-8231-203EED1321B3}</author>
    <author>tc={23492B4B-A751-EE4A-8662-B22D3A41AEDB}</author>
    <author>tc={1C3AA1CF-A999-DB4D-8768-C9AEBBC89471}</author>
    <author>tc={F48B57BB-9345-684C-9E6B-18CB3C3E53FB}</author>
    <author>tc={64B0C7EB-5E6F-074D-93CA-0F71FB9B505E}</author>
    <author>tc={33655BCF-52D5-5A40-B8B5-8452C5A11F0A}</author>
    <author>tc={DA0F73B1-BD3B-B345-92E4-58902830A6DE}</author>
    <author>tc={A97E750B-E47E-9C4C-B84A-70F68CE1126E}</author>
    <author>tc={EC642DC5-EEFA-B644-BFBC-6E2F18EA9800}</author>
    <author>tc={DE4EF7A4-2AFB-9B48-9EF8-962D5B835DAD}</author>
  </authors>
  <commentList>
    <comment ref="M25" authorId="0" shapeId="0" xr:uid="{6BE7ED9E-0781-1540-95C9-64773DBAED9C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VERIFICANDO LANÇAMENTOS</t>
      </text>
    </comment>
    <comment ref="M26" authorId="1" shapeId="0" xr:uid="{9E6BD34E-8BB0-C349-A882-56F696C8FB77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VERIFICANDO LANÇAMENTOS</t>
      </text>
    </comment>
    <comment ref="M36" authorId="2" shapeId="0" xr:uid="{DE9C2129-6E38-144A-B2F8-667CC5603408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VERIFICANDO LANÇAMENTOS</t>
      </text>
    </comment>
    <comment ref="L64" authorId="3" shapeId="0" xr:uid="{66C79B63-744F-D948-8231-203EED1321B3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verificando saldo</t>
      </text>
    </comment>
    <comment ref="L65" authorId="4" shapeId="0" xr:uid="{23492B4B-A751-EE4A-8662-B22D3A41AEDB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verificando saldo</t>
      </text>
    </comment>
    <comment ref="M86" authorId="5" shapeId="0" xr:uid="{1C3AA1CF-A999-DB4D-8768-C9AEBBC89471}">
      <text>
        <t>[Threaded comment]
Your version of Excel allows you to read this threaded comment; however, any edits to it will get removed if the file is opened in a newer version of Excel. Learn more: https://go.microsoft.com/fwlink/?linkid=870924
Comment:
    descontados valores referentes à projetos com vencimento após out/21</t>
      </text>
    </comment>
    <comment ref="O86" authorId="6" shapeId="0" xr:uid="{F48B57BB-9345-684C-9E6B-18CB3C3E53FB}">
      <text>
        <t>[Threaded comment]
Your version of Excel allows you to read this threaded comment; however, any edits to it will get removed if the file is opened in a newer version of Excel. Learn more: https://go.microsoft.com/fwlink/?linkid=870924
Comment:
    A DIFERENÇA ENTRE A APRESENTAÇÃO E ESTE VALOR É A DATA DE LEVANTAMENTO DE DADOS - APRESENTAÇÃO = MARÇO / SALDO = JUNHO</t>
      </text>
    </comment>
    <comment ref="L89" authorId="7" shapeId="0" xr:uid="{64B0C7EB-5E6F-074D-93CA-0F71FB9B505E}">
      <text>
        <t>[Threaded comment]
Your version of Excel allows you to read this threaded comment; however, any edits to it will get removed if the file is opened in a newer version of Excel. Learn more: https://go.microsoft.com/fwlink/?linkid=870924
Comment:
    Deste valor, foram repassados à UFSCar, a pedido da ProEx e ajustado com a ProAd, o valor de R$ 89 mil</t>
      </text>
    </comment>
    <comment ref="M89" authorId="8" shapeId="0" xr:uid="{33655BCF-52D5-5A40-B8B5-8452C5A11F0A}">
      <text>
        <t>[Threaded comment]
Your version of Excel allows you to read this threaded comment; however, any edits to it will get removed if the file is opened in a newer version of Excel. Learn more: https://go.microsoft.com/fwlink/?linkid=870924
Comment:
    descontados valores referentes à projetos com vencimento após out/21</t>
      </text>
    </comment>
    <comment ref="O89" authorId="9" shapeId="0" xr:uid="{DA0F73B1-BD3B-B345-92E4-58902830A6DE}">
      <text>
        <t>[Threaded comment]
Your version of Excel allows you to read this threaded comment; however, any edits to it will get removed if the file is opened in a newer version of Excel. Learn more: https://go.microsoft.com/fwlink/?linkid=870924
Comment:
    SALDO APRESENTAÇÃO = MARÇO / SALDO PLANILHA = JUNHO</t>
      </text>
    </comment>
    <comment ref="H93" authorId="10" shapeId="0" xr:uid="{A97E750B-E47E-9C4C-B84A-70F68CE1126E}">
      <text>
        <t>[Threaded comment]
Your version of Excel allows you to read this threaded comment; however, any edits to it will get removed if the file is opened in a newer version of Excel. Learn more: https://go.microsoft.com/fwlink/?linkid=870924
Comment:
    a diferença de R$ 7.100 é saldo residual que aqui não está computado, e na apresentação já está sendo apresentado.</t>
      </text>
    </comment>
    <comment ref="L93" authorId="11" shapeId="0" xr:uid="{EC642DC5-EEFA-B644-BFBC-6E2F18EA9800}">
      <text>
        <t>[Threaded comment]
Your version of Excel allows you to read this threaded comment; however, any edits to it will get removed if the file is opened in a newer version of Excel. Learn more: https://go.microsoft.com/fwlink/?linkid=870924
Comment:
    a diferença de R$ 7.100 é saldo residual que aqui não está computado, e na apresentação já está sendo apresentado.</t>
      </text>
    </comment>
    <comment ref="O93" authorId="12" shapeId="0" xr:uid="{DE4EF7A4-2AFB-9B48-9EF8-962D5B835DAD}">
      <text>
        <t>[Threaded comment]
Your version of Excel allows you to read this threaded comment; however, any edits to it will get removed if the file is opened in a newer version of Excel. Learn more: https://go.microsoft.com/fwlink/?linkid=870924
Comment:
    na apresentação tínhamos saldo de R$ 2.760.537,91 (refer a março) - diferença de R$ 324.732,23 de valores aportados entre março e junho/21</t>
      </text>
    </comment>
  </commentList>
</comments>
</file>

<file path=xl/sharedStrings.xml><?xml version="1.0" encoding="utf-8"?>
<sst xmlns="http://schemas.openxmlformats.org/spreadsheetml/2006/main" count="675" uniqueCount="148">
  <si>
    <t>PÚBLICO</t>
  </si>
  <si>
    <t>PRIVADO</t>
  </si>
  <si>
    <t>CCA</t>
  </si>
  <si>
    <t>CCN</t>
  </si>
  <si>
    <t>ProEx</t>
  </si>
  <si>
    <t>TOTAL GERAL</t>
  </si>
  <si>
    <t>CONTA</t>
  </si>
  <si>
    <t>CONTAS TRANSITÓRIAS DEPARTAMENTAIS / CENTRO</t>
  </si>
  <si>
    <t>COORDENADOR</t>
  </si>
  <si>
    <t>TOTAL</t>
  </si>
  <si>
    <t>RESSARCIMENTO/Departamento de Computação - DC</t>
  </si>
  <si>
    <t>VALTER VIEIRA DE CAMARGO</t>
  </si>
  <si>
    <t>RESSARCIMENTO/Departamento de Engenharia Civil - DECIv</t>
  </si>
  <si>
    <t>FERNANDO MENEZES DE ALMEIDA FILHO</t>
  </si>
  <si>
    <t>RESSARCIMENTO/Departamento de Engenharia Elétrica - DEE</t>
  </si>
  <si>
    <t>CLAUDIONOR FRANCISCO DO NASCIMENTO</t>
  </si>
  <si>
    <t>RESSARCIMENTO/Departamento de Engenharia Mecância- DEMec</t>
  </si>
  <si>
    <t>ARMANDO ITALO SETTE ANTONIALLI</t>
  </si>
  <si>
    <t>RESSARCIMENTO/Departamento de Engenharia de Materiais - DEMa</t>
  </si>
  <si>
    <t>RODRIGO BRESCIANI CANTO</t>
  </si>
  <si>
    <t>RESSARCIMENTO/Departamento de Engenharia de Produção - DEP</t>
  </si>
  <si>
    <t>ANDREI APARECIDO DE ALBUQUERQUE</t>
  </si>
  <si>
    <t>RESSARCIMENTO/Departamento de Engenharia Química - DEQ</t>
  </si>
  <si>
    <t>RUY DE SOUSA JUNIOR</t>
  </si>
  <si>
    <t>RESSARCIMENTO/Departamento de Estatística - DEs</t>
  </si>
  <si>
    <t>MARIA SILVIA DE ASSIS MOURA</t>
  </si>
  <si>
    <t>RESSARCIMENTO/Departamento de Física - DF</t>
  </si>
  <si>
    <t>EMANUEL FERNANDES DE LIMA</t>
  </si>
  <si>
    <t>RESSARCIMENTO/Departamento de Matemática - DM</t>
  </si>
  <si>
    <t>DANIEL VENDRUSCOLO</t>
  </si>
  <si>
    <t>RESSARCIMENTO/Departamento de Química - DQ</t>
  </si>
  <si>
    <t>PEDRO SERGIO FADINI</t>
  </si>
  <si>
    <t>RESSARCIMENTO/Departamento de Administração - DAdm - So</t>
  </si>
  <si>
    <t>FLAVIO LEONEL DE CARVALHO</t>
  </si>
  <si>
    <t>RESSARCIMENTO/Departamento de Computação - DComp - So</t>
  </si>
  <si>
    <t>ALEXANDRE ALVARO</t>
  </si>
  <si>
    <t>RESSARCIMENTO/Departamento de Economia - DEco-So</t>
  </si>
  <si>
    <t>EDUARDO RODRIGUES DE CASTRO</t>
  </si>
  <si>
    <t>RESSARCIMENTO/Departamento de Engenharia de Produção de Sorocaba - DEP - So</t>
  </si>
  <si>
    <t>ISAIAS TORRES</t>
  </si>
  <si>
    <t>RESSARCIMENTO/Departamento de Ciências Ambientais - DCA - So</t>
  </si>
  <si>
    <t>AUGUSTO JOAO PIRATELLI</t>
  </si>
  <si>
    <t>RESSARCIMENTO/Departamento de Física,Química e Matemática - DFQM - So</t>
  </si>
  <si>
    <t>MARIA JOSE FONTANA GEBARA</t>
  </si>
  <si>
    <t>RESSARCIMENTO/Departamento de Biologia - DBio - So</t>
  </si>
  <si>
    <t>ELIANA AKIE SIMABUKURO</t>
  </si>
  <si>
    <t>RESSARCIMENTO/Departamento de Ciências Humanas e Educação - DCHE - So</t>
  </si>
  <si>
    <t>Vanda Aparecida da Silva</t>
  </si>
  <si>
    <t>RESSARCIMENTO/Departamento de Geografia, Turismo e Humanidades - DGTH - So</t>
  </si>
  <si>
    <t>SILVIO CESAR MORAL MARQUES</t>
  </si>
  <si>
    <t>RESSARCIMENTO/Departamento de Desenvolvimento Rural - DDR</t>
  </si>
  <si>
    <t>PATRICIA MARLUCI DA CONCEICAO</t>
  </si>
  <si>
    <t>RESSARCIMENTO/Departamento de Biotecnologia e Produção Vegetal e Animal - DBPVA</t>
  </si>
  <si>
    <t>MARIA BERNADETE SILVA DE CAMPOS</t>
  </si>
  <si>
    <t>RESSARCIMENTO/Departamento de Ciências da Natureza, Matemática e Educação - DCNME</t>
  </si>
  <si>
    <t>HELKA FABBRI BROGGIAN OZELO</t>
  </si>
  <si>
    <t>RESSARCIMENTO/Departamento de Recursos Naturais e  Proteção Ambiental - DRNPA</t>
  </si>
  <si>
    <t>JOSE CARLOS CASAGRANDE</t>
  </si>
  <si>
    <t>RESSARCIMENTO/Departamento de Tecnologia Agroindustrial e Socioeconomia Rural - DTAiSER</t>
  </si>
  <si>
    <t>SABRINA GABARDO</t>
  </si>
  <si>
    <t>RESSARCIMENTO/Departamento de Botânica - DB</t>
  </si>
  <si>
    <t>MARCOS ARDUIN</t>
  </si>
  <si>
    <t>RESSARCIMENTO/Departamento de Ciências Ambientais - DCAm</t>
  </si>
  <si>
    <t>SONIA MARIA COUTO BUCK</t>
  </si>
  <si>
    <t>RESSARCIMENTO/Departamento de Ciências Fisiológicas - DCF</t>
  </si>
  <si>
    <t>WLADIMIR RAFAEL BECK</t>
  </si>
  <si>
    <t>RESSARCIMENTO/Departamento de Ecologia e Biologia Evolutiva - DEBE</t>
  </si>
  <si>
    <t>MIRNA HELENA REGALI SELEGHIM</t>
  </si>
  <si>
    <t>RESSARCIMENTO/Departamento de Educação Física e Motricidade Humana - DEFMH</t>
  </si>
  <si>
    <t>DANIELA GODOI JACOMASSI</t>
  </si>
  <si>
    <t>RESSARCIMENTO/Departamento de Enfermagem - DEnf</t>
  </si>
  <si>
    <t>SILVIA CARLA DA SILVA ANDRÉ UEHARA</t>
  </si>
  <si>
    <t>RESSARCIMENTO/Departamento de Fisioterapia - DFisio</t>
  </si>
  <si>
    <t>PAULA REGINA MENDES DA SILVA SERRAO</t>
  </si>
  <si>
    <t>RESSARCIMENTO/Departamento de Genética e Evolução - DGE</t>
  </si>
  <si>
    <t>REINALDO OTAVIO ALVARENGA ALVES DE BRITO</t>
  </si>
  <si>
    <t>RESSARCIMENTO/Departamento de Gerontologia - DGero</t>
  </si>
  <si>
    <t>LETICIA PIMENTA COSTA GUARISCO</t>
  </si>
  <si>
    <t>RESSARCIMENTO/Departamento de Hidrobiologia - DHb</t>
  </si>
  <si>
    <t>EVELISE NUNES FRAGOSO DE MOURA</t>
  </si>
  <si>
    <t>RESSARCIMENTO/Departamento de Medicina - DMed</t>
  </si>
  <si>
    <t>SILVANA GAMA FLORENCIO CHACHA</t>
  </si>
  <si>
    <t>RESSARCIMENTO/Departamento de Morfologia e Patologia - DMP</t>
  </si>
  <si>
    <t>CLOVIS WESLEY OLIVEIRA DE SOUZA</t>
  </si>
  <si>
    <t>RESSARCIMENTO/Departamento de Terapia Ocupacional - DTO</t>
  </si>
  <si>
    <t>ISABELA APARECIDA DE OLIVEIRA LUSSI</t>
  </si>
  <si>
    <t>RESSARCIMENTO/Departamento de Arte e Comunicação - DAC</t>
  </si>
  <si>
    <t>Eduardo Conegundes de Souza</t>
  </si>
  <si>
    <t>RESSARCIMENTO/Departamento de Ciência da Informação - DCI</t>
  </si>
  <si>
    <t>LUCIANA DE SOUZA GRACIOSO</t>
  </si>
  <si>
    <t>RESSARCIMENTO/Departamento de Ciências Sociais - DCSo</t>
  </si>
  <si>
    <t>MARCOS PAZZANESE DUARTE LANNA</t>
  </si>
  <si>
    <t>RESSARCIMENTO/Departamento de Educação - DEd</t>
  </si>
  <si>
    <t>DANIEL RIBEIRO SILVA MILL</t>
  </si>
  <si>
    <t>RESSARCIMENTO/Departamento de Filosofia e Metodologia das Ciências - DFMC</t>
  </si>
  <si>
    <t>CELI HIRATA</t>
  </si>
  <si>
    <t>RESSARCIMENTO/Departamento de Letras - DL</t>
  </si>
  <si>
    <t>Diana Junkes Martha</t>
  </si>
  <si>
    <t>RESSARCIMENTO/Departamento de Metodologia de Ensino - DME</t>
  </si>
  <si>
    <t>JOCELI CATARINA STASSI SE</t>
  </si>
  <si>
    <t>RESSARCIMENTO/Departamento de Psicologia - DPsi</t>
  </si>
  <si>
    <t>ALEX SANDRO GOMES PESSOA</t>
  </si>
  <si>
    <t>RESSARCIMENTO/Departamento de Sociologia - DS</t>
  </si>
  <si>
    <t>FABIANA LUCI DE OLIVEIRA</t>
  </si>
  <si>
    <t>RESSARCIMENTO/Departamento de Teorias e Práticas Pedagógicas - DTPP</t>
  </si>
  <si>
    <t>CLAUDIA RAIMUNDO REYES</t>
  </si>
  <si>
    <t>RESSARCIMENTO/Centro de Ciências Agrárias - CCA</t>
  </si>
  <si>
    <t>RICARDO TOSHIO FUJIHARA</t>
  </si>
  <si>
    <t>RESSARCIMENTO/Secretaria Geral de Educação à Distância - SEaD</t>
  </si>
  <si>
    <t>ELISANGELA POSSATO SENTANIN</t>
  </si>
  <si>
    <t>RESSARCIMENTO/Universidade Aberta do Brasil - UAB</t>
  </si>
  <si>
    <t>RESSARCIMENTO/Campus UFSCar Sorocaba</t>
  </si>
  <si>
    <t>FABIOLA DE MORAES SPIANDORELLO</t>
  </si>
  <si>
    <t>RESSARCIMENTO/Secretaria Geral de Gestõa Ambiental e Sust. - SGAS</t>
  </si>
  <si>
    <t>RESSARCIMENTO/Grupo de Inteligência Artificial - GIAA/DC</t>
  </si>
  <si>
    <t>RESSARCIMENTO/Desenvolvimento de Software - DESI/DC</t>
  </si>
  <si>
    <t>RESSARCIMENTO/Grupo de Arquiteturas e Processamento de Imagens e Sinais - GAPIS/DC</t>
  </si>
  <si>
    <t>RESSARCIMENTO/Grupo de Sistemas Distribuídos e Redes - GSDR/DC</t>
  </si>
  <si>
    <t>RESSARCIMENTO/Área Português para Estrangeiros do DL</t>
  </si>
  <si>
    <t>RESSARCIMENTO/Unidade Saúde Escola - USE</t>
  </si>
  <si>
    <t>RESSARCIMENTO/Departamento de Gestão de Resíduos - DeGR</t>
  </si>
  <si>
    <t>RESSARCIMENTO/CCN Centro de Ciências da Natureza</t>
  </si>
  <si>
    <t>GIULIANNA RONDINELI CARMASSI</t>
  </si>
  <si>
    <t>RESSARCIMENTO/Área Língua Inglesa do DL</t>
  </si>
  <si>
    <t>RESSARCIMENTO/Centro de Ciências Exatas e de Tecnologia - CCET</t>
  </si>
  <si>
    <t>RESSARCIMENTO/AI.UFSCar - AGêNCIA DE INOVAÇÃO</t>
  </si>
  <si>
    <t>ROBERTO FERRARI JUNIOR</t>
  </si>
  <si>
    <t>RESSARCIMENTO/Secretaria Geral de Ações Afirmativas, Diversidade e Equidade (SAADE)</t>
  </si>
  <si>
    <t>CALCULO RETRIBUIÇÃO - PROJ. DE EXT. /FE /FE</t>
  </si>
  <si>
    <t>APR</t>
  </si>
  <si>
    <t>CENTRO</t>
  </si>
  <si>
    <t>ADM</t>
  </si>
  <si>
    <t>CCBS</t>
  </si>
  <si>
    <t>CCET</t>
  </si>
  <si>
    <t>CCGT</t>
  </si>
  <si>
    <t>CCHB</t>
  </si>
  <si>
    <t>CCTS</t>
  </si>
  <si>
    <t>CECH</t>
  </si>
  <si>
    <t>RELAÇÃO DE DEPARTAMENTOS / CENTROS</t>
  </si>
  <si>
    <t>RESSARCIMENTO (DEPTOS/CENTRO) + RETRIBUIÇÃO (PROEX)</t>
  </si>
  <si>
    <t>SALDO NA CONTA TRANSITÓRIA EM 29/06/2021</t>
  </si>
  <si>
    <t>PROJETOS VENCIDOS</t>
  </si>
  <si>
    <t>PROJETOS A VENCER</t>
  </si>
  <si>
    <t>RECURSOS PRIVADOS</t>
  </si>
  <si>
    <t>VALORES A SEREM REPASSADOS À CONTA ÚNICA DA UFSCar ATÉ DEZ/2021</t>
  </si>
  <si>
    <t>VALORES A SEREM REPASSADOS À CONTA ÚNICA DA UFSCar ATÉ DEZ/2021 (VENCIDOS ATÉ OUT)</t>
  </si>
  <si>
    <t>TOTAL (saldo de 29/06)</t>
  </si>
  <si>
    <t>TOTAL GERAL A REPASSAR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</si>
</sst>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11"/>
      <color rgb="FF0070C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000000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0070C0"/>
      <name val="Arial"/>
      <family val="2"/>
    </font>
    <font>
      <b/>
      <sz val="1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 applyNumberFormat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3" fontId="9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3" fontId="9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0" borderId="0" xfId="0" applyFont="1" applyAlignment="1">
      <alignment horizontal="right" vertical="center"/>
    </xf>
    <xf numFmtId="43" fontId="12" fillId="0" borderId="1" xfId="1" applyFont="1" applyFill="1" applyBorder="1" applyAlignment="1">
      <alignment horizontal="center" vertical="center" wrapText="1"/>
    </xf>
    <xf numFmtId="43" fontId="0" fillId="0" borderId="0" xfId="1" applyFont="1" applyFill="1" applyAlignment="1">
      <alignment vertical="center"/>
    </xf>
    <xf numFmtId="43" fontId="11" fillId="0" borderId="0" xfId="1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43" fontId="11" fillId="0" borderId="1" xfId="1" applyFont="1" applyBorder="1" applyAlignment="1">
      <alignment vertical="center"/>
    </xf>
    <xf numFmtId="43" fontId="11" fillId="0" borderId="1" xfId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3" fontId="7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3" fontId="7" fillId="0" borderId="1" xfId="1" applyFont="1" applyBorder="1" applyAlignment="1">
      <alignment vertical="center"/>
    </xf>
    <xf numFmtId="43" fontId="12" fillId="3" borderId="1" xfId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43" fontId="7" fillId="3" borderId="1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3" fontId="0" fillId="0" borderId="0" xfId="0" applyNumberFormat="1" applyFill="1" applyAlignment="1">
      <alignment vertical="center"/>
    </xf>
    <xf numFmtId="43" fontId="3" fillId="0" borderId="0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11" fillId="5" borderId="1" xfId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3" fontId="9" fillId="0" borderId="8" xfId="1" applyFont="1" applyBorder="1" applyAlignment="1">
      <alignment vertical="center"/>
    </xf>
    <xf numFmtId="43" fontId="2" fillId="0" borderId="9" xfId="1" applyFont="1" applyBorder="1" applyAlignment="1">
      <alignment vertical="center"/>
    </xf>
    <xf numFmtId="43" fontId="9" fillId="4" borderId="10" xfId="1" applyFont="1" applyFill="1" applyBorder="1" applyAlignment="1">
      <alignment vertical="center"/>
    </xf>
    <xf numFmtId="43" fontId="3" fillId="4" borderId="0" xfId="1" applyFont="1" applyFill="1" applyBorder="1" applyAlignment="1">
      <alignment vertical="center"/>
    </xf>
    <xf numFmtId="43" fontId="2" fillId="4" borderId="4" xfId="1" applyFont="1" applyFill="1" applyBorder="1" applyAlignment="1">
      <alignment vertical="center"/>
    </xf>
    <xf numFmtId="43" fontId="6" fillId="0" borderId="8" xfId="1" applyFont="1" applyFill="1" applyBorder="1" applyAlignment="1">
      <alignment vertical="center"/>
    </xf>
    <xf numFmtId="43" fontId="8" fillId="0" borderId="9" xfId="1" applyFont="1" applyBorder="1" applyAlignment="1">
      <alignment vertical="center"/>
    </xf>
    <xf numFmtId="43" fontId="8" fillId="0" borderId="4" xfId="1" applyFont="1" applyBorder="1" applyAlignment="1">
      <alignment vertical="center"/>
    </xf>
    <xf numFmtId="43" fontId="9" fillId="0" borderId="10" xfId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2" fillId="0" borderId="4" xfId="1" applyFont="1" applyFill="1" applyBorder="1" applyAlignment="1">
      <alignment vertical="center"/>
    </xf>
    <xf numFmtId="43" fontId="9" fillId="0" borderId="10" xfId="1" applyFont="1" applyBorder="1" applyAlignment="1">
      <alignment vertical="center"/>
    </xf>
    <xf numFmtId="43" fontId="2" fillId="0" borderId="4" xfId="1" applyFont="1" applyBorder="1" applyAlignment="1">
      <alignment vertical="center"/>
    </xf>
    <xf numFmtId="43" fontId="6" fillId="0" borderId="8" xfId="1" applyFont="1" applyBorder="1" applyAlignment="1">
      <alignment vertical="center"/>
    </xf>
    <xf numFmtId="43" fontId="6" fillId="0" borderId="13" xfId="1" applyFont="1" applyBorder="1" applyAlignment="1">
      <alignment vertical="center"/>
    </xf>
    <xf numFmtId="43" fontId="7" fillId="0" borderId="14" xfId="1" applyFont="1" applyBorder="1" applyAlignment="1">
      <alignment vertical="center"/>
    </xf>
    <xf numFmtId="43" fontId="8" fillId="0" borderId="15" xfId="1" applyFont="1" applyBorder="1" applyAlignment="1">
      <alignment vertical="center"/>
    </xf>
    <xf numFmtId="43" fontId="12" fillId="0" borderId="8" xfId="1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/>
    </xf>
    <xf numFmtId="43" fontId="11" fillId="0" borderId="8" xfId="1" applyFont="1" applyBorder="1" applyAlignment="1">
      <alignment vertical="center"/>
    </xf>
    <xf numFmtId="164" fontId="9" fillId="0" borderId="9" xfId="1" applyNumberFormat="1" applyFont="1" applyFill="1" applyBorder="1" applyAlignment="1">
      <alignment vertical="center"/>
    </xf>
    <xf numFmtId="43" fontId="9" fillId="0" borderId="9" xfId="1" applyFont="1" applyFill="1" applyBorder="1" applyAlignment="1">
      <alignment vertical="center"/>
    </xf>
    <xf numFmtId="43" fontId="11" fillId="0" borderId="8" xfId="1" applyFont="1" applyFill="1" applyBorder="1" applyAlignment="1">
      <alignment vertical="center"/>
    </xf>
    <xf numFmtId="43" fontId="9" fillId="0" borderId="4" xfId="1" applyFont="1" applyFill="1" applyBorder="1" applyAlignment="1">
      <alignment vertical="center"/>
    </xf>
    <xf numFmtId="43" fontId="7" fillId="0" borderId="8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11" fillId="0" borderId="10" xfId="1" applyFont="1" applyFill="1" applyBorder="1" applyAlignment="1">
      <alignment vertical="center"/>
    </xf>
    <xf numFmtId="43" fontId="11" fillId="0" borderId="0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164" fontId="6" fillId="0" borderId="9" xfId="1" applyNumberFormat="1" applyFont="1" applyFill="1" applyBorder="1" applyAlignment="1">
      <alignment vertical="center"/>
    </xf>
    <xf numFmtId="43" fontId="7" fillId="3" borderId="8" xfId="1" applyFont="1" applyFill="1" applyBorder="1" applyAlignment="1">
      <alignment vertical="center"/>
    </xf>
    <xf numFmtId="43" fontId="6" fillId="3" borderId="9" xfId="1" applyFont="1" applyFill="1" applyBorder="1" applyAlignment="1">
      <alignment vertical="center"/>
    </xf>
    <xf numFmtId="43" fontId="8" fillId="0" borderId="4" xfId="1" applyFont="1" applyFill="1" applyBorder="1" applyAlignment="1">
      <alignment vertical="center"/>
    </xf>
    <xf numFmtId="43" fontId="12" fillId="3" borderId="8" xfId="1" applyFont="1" applyFill="1" applyBorder="1" applyAlignment="1">
      <alignment vertical="center"/>
    </xf>
    <xf numFmtId="43" fontId="7" fillId="3" borderId="13" xfId="1" applyFont="1" applyFill="1" applyBorder="1" applyAlignment="1">
      <alignment vertical="center"/>
    </xf>
    <xf numFmtId="43" fontId="7" fillId="3" borderId="14" xfId="1" applyFont="1" applyFill="1" applyBorder="1" applyAlignment="1">
      <alignment vertical="center"/>
    </xf>
    <xf numFmtId="43" fontId="6" fillId="3" borderId="15" xfId="1" applyFont="1" applyFill="1" applyBorder="1" applyAlignment="1">
      <alignment vertical="center"/>
    </xf>
    <xf numFmtId="43" fontId="6" fillId="0" borderId="9" xfId="1" applyFont="1" applyBorder="1" applyAlignment="1">
      <alignment horizontal="center" vertical="center"/>
    </xf>
    <xf numFmtId="43" fontId="9" fillId="0" borderId="9" xfId="1" applyFont="1" applyBorder="1" applyAlignment="1">
      <alignment vertical="center"/>
    </xf>
    <xf numFmtId="43" fontId="9" fillId="4" borderId="9" xfId="1" applyFont="1" applyFill="1" applyBorder="1" applyAlignment="1">
      <alignment vertical="center"/>
    </xf>
    <xf numFmtId="43" fontId="9" fillId="4" borderId="4" xfId="1" applyFont="1" applyFill="1" applyBorder="1" applyAlignment="1">
      <alignment vertical="center"/>
    </xf>
    <xf numFmtId="43" fontId="11" fillId="5" borderId="8" xfId="1" applyFont="1" applyFill="1" applyBorder="1" applyAlignment="1">
      <alignment vertical="center"/>
    </xf>
    <xf numFmtId="43" fontId="9" fillId="0" borderId="4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43" fontId="7" fillId="3" borderId="10" xfId="1" applyFont="1" applyFill="1" applyBorder="1" applyAlignment="1">
      <alignment vertical="center"/>
    </xf>
    <xf numFmtId="43" fontId="7" fillId="3" borderId="0" xfId="1" applyFont="1" applyFill="1" applyBorder="1" applyAlignment="1">
      <alignment vertical="center"/>
    </xf>
    <xf numFmtId="43" fontId="10" fillId="0" borderId="0" xfId="1" applyFont="1" applyFill="1" applyBorder="1" applyAlignment="1">
      <alignment vertical="center"/>
    </xf>
    <xf numFmtId="43" fontId="11" fillId="0" borderId="13" xfId="1" applyFont="1" applyFill="1" applyBorder="1" applyAlignment="1">
      <alignment vertical="center"/>
    </xf>
    <xf numFmtId="43" fontId="11" fillId="0" borderId="14" xfId="1" applyFont="1" applyFill="1" applyBorder="1" applyAlignment="1">
      <alignment horizontal="right" vertical="center"/>
    </xf>
    <xf numFmtId="43" fontId="0" fillId="0" borderId="14" xfId="1" applyFont="1" applyFill="1" applyBorder="1" applyAlignment="1">
      <alignment vertical="center"/>
    </xf>
    <xf numFmtId="43" fontId="13" fillId="0" borderId="15" xfId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3" fontId="9" fillId="0" borderId="3" xfId="1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12" fillId="0" borderId="3" xfId="1" applyFont="1" applyFill="1" applyBorder="1" applyAlignment="1">
      <alignment horizontal="center" vertical="center" wrapText="1"/>
    </xf>
    <xf numFmtId="43" fontId="6" fillId="0" borderId="3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3" fontId="6" fillId="0" borderId="3" xfId="1" applyFont="1" applyBorder="1" applyAlignment="1">
      <alignment horizontal="center" vertical="center"/>
    </xf>
    <xf numFmtId="43" fontId="7" fillId="0" borderId="3" xfId="1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1" fillId="0" borderId="3" xfId="1" applyFont="1" applyFill="1" applyBorder="1" applyAlignment="1">
      <alignment vertical="center"/>
    </xf>
    <xf numFmtId="164" fontId="9" fillId="0" borderId="3" xfId="1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7" fillId="0" borderId="3" xfId="1" applyFont="1" applyFill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43" fontId="12" fillId="0" borderId="3" xfId="1" applyFont="1" applyFill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11" fillId="0" borderId="3" xfId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43" fontId="7" fillId="0" borderId="3" xfId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43" fontId="9" fillId="4" borderId="3" xfId="1" applyFont="1" applyFill="1" applyBorder="1" applyAlignment="1">
      <alignment vertical="center"/>
    </xf>
    <xf numFmtId="43" fontId="3" fillId="4" borderId="3" xfId="1" applyFont="1" applyFill="1" applyBorder="1" applyAlignment="1">
      <alignment vertical="center"/>
    </xf>
    <xf numFmtId="43" fontId="2" fillId="4" borderId="3" xfId="1" applyFont="1" applyFill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43" fontId="11" fillId="0" borderId="3" xfId="1" applyFont="1" applyBorder="1" applyAlignment="1">
      <alignment horizontal="center" vertical="center"/>
    </xf>
    <xf numFmtId="43" fontId="9" fillId="4" borderId="3" xfId="1" applyFont="1" applyFill="1" applyBorder="1" applyAlignment="1">
      <alignment horizontal="center" vertical="center"/>
    </xf>
    <xf numFmtId="43" fontId="3" fillId="4" borderId="3" xfId="1" applyFont="1" applyFill="1" applyBorder="1" applyAlignment="1">
      <alignment horizontal="center" vertical="center"/>
    </xf>
    <xf numFmtId="43" fontId="2" fillId="4" borderId="3" xfId="1" applyFont="1" applyFill="1" applyBorder="1" applyAlignment="1">
      <alignment horizontal="center" vertical="center"/>
    </xf>
    <xf numFmtId="43" fontId="9" fillId="0" borderId="3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/>
    </xf>
    <xf numFmtId="43" fontId="6" fillId="3" borderId="3" xfId="1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horizontal="center" vertical="center"/>
    </xf>
    <xf numFmtId="43" fontId="12" fillId="3" borderId="3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 wrapText="1"/>
    </xf>
    <xf numFmtId="43" fontId="12" fillId="0" borderId="3" xfId="1" applyFont="1" applyFill="1" applyBorder="1" applyAlignment="1">
      <alignment horizontal="center" vertical="center" wrapText="1"/>
    </xf>
    <xf numFmtId="43" fontId="12" fillId="2" borderId="5" xfId="1" applyFont="1" applyFill="1" applyBorder="1" applyAlignment="1">
      <alignment horizontal="center" vertical="center" wrapText="1"/>
    </xf>
    <xf numFmtId="43" fontId="12" fillId="2" borderId="6" xfId="1" applyFont="1" applyFill="1" applyBorder="1" applyAlignment="1">
      <alignment horizontal="center" vertical="center" wrapText="1"/>
    </xf>
    <xf numFmtId="43" fontId="12" fillId="2" borderId="7" xfId="1" applyFont="1" applyFill="1" applyBorder="1" applyAlignment="1">
      <alignment horizontal="center" vertical="center" wrapText="1"/>
    </xf>
    <xf numFmtId="43" fontId="12" fillId="0" borderId="8" xfId="1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horizontal="center" vertical="center"/>
    </xf>
    <xf numFmtId="43" fontId="4" fillId="0" borderId="11" xfId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1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12" fillId="0" borderId="3" xfId="1" applyFont="1" applyFill="1" applyBorder="1" applyAlignment="1">
      <alignment horizontal="center" vertical="center" wrapText="1"/>
    </xf>
    <xf numFmtId="43" fontId="12" fillId="0" borderId="3" xfId="1" applyFont="1" applyFill="1" applyBorder="1" applyAlignment="1">
      <alignment horizontal="center" vertical="center"/>
    </xf>
    <xf numFmtId="43" fontId="4" fillId="0" borderId="16" xfId="1" applyFont="1" applyBorder="1" applyAlignment="1">
      <alignment horizontal="center" vertical="center" wrapText="1"/>
    </xf>
    <xf numFmtId="43" fontId="6" fillId="0" borderId="3" xfId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43" fontId="4" fillId="0" borderId="17" xfId="1" applyFont="1" applyBorder="1" applyAlignment="1">
      <alignment horizontal="center" vertical="center" wrapText="1"/>
    </xf>
    <xf numFmtId="43" fontId="4" fillId="0" borderId="18" xfId="1" applyFont="1" applyBorder="1" applyAlignment="1">
      <alignment horizontal="center" vertical="center" wrapText="1"/>
    </xf>
    <xf numFmtId="43" fontId="12" fillId="0" borderId="19" xfId="1" applyFont="1" applyFill="1" applyBorder="1" applyAlignment="1">
      <alignment horizontal="center" vertical="center"/>
    </xf>
    <xf numFmtId="43" fontId="12" fillId="0" borderId="20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2" borderId="21" xfId="1" applyFont="1" applyFill="1" applyBorder="1" applyAlignment="1">
      <alignment horizontal="center" vertical="center" wrapText="1"/>
    </xf>
    <xf numFmtId="43" fontId="12" fillId="2" borderId="22" xfId="1" applyFont="1" applyFill="1" applyBorder="1" applyAlignment="1">
      <alignment horizontal="center" vertical="center" wrapText="1"/>
    </xf>
    <xf numFmtId="43" fontId="12" fillId="2" borderId="23" xfId="1" applyFont="1" applyFill="1" applyBorder="1" applyAlignment="1">
      <alignment horizontal="center" vertical="center" wrapText="1"/>
    </xf>
    <xf numFmtId="43" fontId="12" fillId="0" borderId="16" xfId="1" applyFont="1" applyFill="1" applyBorder="1" applyAlignment="1">
      <alignment horizontal="center" vertical="center" wrapText="1"/>
    </xf>
    <xf numFmtId="43" fontId="12" fillId="0" borderId="17" xfId="1" applyFont="1" applyFill="1" applyBorder="1" applyAlignment="1">
      <alignment horizontal="center" vertical="center" wrapText="1"/>
    </xf>
    <xf numFmtId="43" fontId="12" fillId="0" borderId="18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ufscar.sharepoint.com/sites/GerenciaAdministrativa/Documentos%20Compartilhados/General/RESSARCIMENTO/C&#243;pia%20de%20Pagamentos%20a%20UFSCar%20(GRU%20ano%20de%202021)%20e%20Previs&#245;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PUBLICO"/>
      <sheetName val="RESUMO GERAL"/>
      <sheetName val="Planilha2"/>
      <sheetName val="repassados em 2020"/>
      <sheetName val="repassados em 2021"/>
      <sheetName val="vencido e a pagar"/>
      <sheetName val="a vencer 2021"/>
      <sheetName val="vencido e pago - PC a realizar"/>
      <sheetName val="receb por ano"/>
      <sheetName val="SQL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51">
          <cell r="K51">
            <v>89142.48</v>
          </cell>
        </row>
      </sheetData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ziane Loureiro Barbosa" id="{95EA684C-9867-4581-9D05-DE4FBF974043}" userId="S::roziane.barbosa@fai.ufscar.br::a89749b2-1680-4ed6-8fdb-43b7caaf097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5" dT="2021-07-06T02:22:33.56" personId="{95EA684C-9867-4581-9D05-DE4FBF974043}" id="{13236831-7E62-B74A-A60A-A712C15A0EB7}">
    <text>VERIFICANDO LANÇAMENTOS</text>
  </threadedComment>
  <threadedComment ref="M26" dT="2021-07-06T02:22:45.58" personId="{95EA684C-9867-4581-9D05-DE4FBF974043}" id="{CEC99F6B-BC23-7046-ACFC-D21D1B497931}">
    <text>VERIFICANDO LANÇAMENTOS</text>
  </threadedComment>
  <threadedComment ref="M36" dT="2021-07-06T02:23:02.72" personId="{95EA684C-9867-4581-9D05-DE4FBF974043}" id="{EA3AFE53-8953-C14E-AE37-518115AC7012}">
    <text>VERIFICANDO LANÇAMENTOS</text>
  </threadedComment>
  <threadedComment ref="L65" dT="2021-07-06T02:33:22.95" personId="{95EA684C-9867-4581-9D05-DE4FBF974043}" id="{6C25B599-3EB5-7848-81D6-B97D0E699BEC}">
    <text>verificando saldo</text>
  </threadedComment>
  <threadedComment ref="L66" dT="2021-07-06T02:34:20.85" personId="{95EA684C-9867-4581-9D05-DE4FBF974043}" id="{19EAFFAA-1DF2-A145-9802-401D780FEA4A}">
    <text>verificando saldo</text>
  </threadedComment>
  <threadedComment ref="M87" dT="2021-07-06T00:30:16.58" personId="{95EA684C-9867-4581-9D05-DE4FBF974043}" id="{BE361636-ED00-8646-B273-8EFAEE6C1E66}">
    <text>descontados valores referentes à projetos com vencimento após out/21</text>
  </threadedComment>
  <threadedComment ref="O87" dT="2021-07-05T16:23:23.91" personId="{95EA684C-9867-4581-9D05-DE4FBF974043}" id="{3552FF29-08E4-EA40-93DD-AA3C99C3E991}">
    <text>A DIFERENÇA ENTRE A APRESENTAÇÃO E ESTE VALOR É A DATA DE LEVANTAMENTO DE DADOS - APRESENTAÇÃO = MARÇO / SALDO = JUNHO</text>
  </threadedComment>
  <threadedComment ref="L90" dT="2021-07-05T16:58:13.73" personId="{95EA684C-9867-4581-9D05-DE4FBF974043}" id="{76508496-B1CA-0545-9438-849D9E2CAACC}">
    <text>Deste valor, foram repassados à UFSCar, a pedido da ProEx e ajustado com a ProAd, o valor de R$ 89 mil</text>
  </threadedComment>
  <threadedComment ref="M90" dT="2021-07-05T16:57:57.71" personId="{95EA684C-9867-4581-9D05-DE4FBF974043}" id="{89FC83E3-ED1C-154D-9EAA-3FEAFC19DE15}">
    <text>descontados valores referentes à projetos com vencimento após out/21</text>
  </threadedComment>
  <threadedComment ref="O90" dT="2021-07-05T16:24:20.17" personId="{95EA684C-9867-4581-9D05-DE4FBF974043}" id="{8842E29B-6D2A-D643-9318-175D2BE3E222}">
    <text>SALDO APRESENTAÇÃO = MARÇO / SALDO PLANILHA = JUNHO</text>
  </threadedComment>
  <threadedComment ref="H94" dT="2021-07-05T16:26:23.73" personId="{95EA684C-9867-4581-9D05-DE4FBF974043}" id="{4399D65E-E7A3-7D4B-B41C-6D609E244628}">
    <text>a diferença de R$ 7.100 é saldo residual que aqui não está computado, e na apresentação já está sendo apresentado.</text>
  </threadedComment>
  <threadedComment ref="L94" dT="2021-07-05T16:26:23.73" personId="{95EA684C-9867-4581-9D05-DE4FBF974043}" id="{B997BDBC-717F-7843-B40C-736BA0C1EECE}">
    <text>a diferença de R$ 7.100 é saldo residual que aqui não está computado, e na apresentação já está sendo apresentado.</text>
  </threadedComment>
  <threadedComment ref="O94" dT="2021-07-05T16:28:18.51" personId="{95EA684C-9867-4581-9D05-DE4FBF974043}" id="{37DAF9ED-1F9B-8F4E-986C-0289617B0428}">
    <text>na apresentação tínhamos saldo de R$ 2.760.537,91 (refer a março) - diferença de R$ 324.732,23 de valores aportados entre março e junho/21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25" dT="2021-07-06T02:22:33.56" personId="{95EA684C-9867-4581-9D05-DE4FBF974043}" id="{6BE7ED9E-0781-1540-95C9-64773DBAED9C}">
    <text>VERIFICANDO LANÇAMENTOS</text>
  </threadedComment>
  <threadedComment ref="M26" dT="2021-07-06T02:22:45.58" personId="{95EA684C-9867-4581-9D05-DE4FBF974043}" id="{9E6BD34E-8BB0-C349-A882-56F696C8FB77}">
    <text>VERIFICANDO LANÇAMENTOS</text>
  </threadedComment>
  <threadedComment ref="M36" dT="2021-07-06T02:23:02.72" personId="{95EA684C-9867-4581-9D05-DE4FBF974043}" id="{DE9C2129-6E38-144A-B2F8-667CC5603408}">
    <text>VERIFICANDO LANÇAMENTOS</text>
  </threadedComment>
  <threadedComment ref="L64" dT="2021-07-06T02:33:22.95" personId="{95EA684C-9867-4581-9D05-DE4FBF974043}" id="{66C79B63-744F-D948-8231-203EED1321B3}">
    <text>verificando saldo</text>
  </threadedComment>
  <threadedComment ref="L65" dT="2021-07-06T02:34:20.85" personId="{95EA684C-9867-4581-9D05-DE4FBF974043}" id="{23492B4B-A751-EE4A-8662-B22D3A41AEDB}">
    <text>verificando saldo</text>
  </threadedComment>
  <threadedComment ref="M86" dT="2021-07-06T00:30:16.58" personId="{95EA684C-9867-4581-9D05-DE4FBF974043}" id="{1C3AA1CF-A999-DB4D-8768-C9AEBBC89471}">
    <text>descontados valores referentes à projetos com vencimento após out/21</text>
  </threadedComment>
  <threadedComment ref="O86" dT="2021-07-05T16:23:23.91" personId="{95EA684C-9867-4581-9D05-DE4FBF974043}" id="{F48B57BB-9345-684C-9E6B-18CB3C3E53FB}">
    <text>A DIFERENÇA ENTRE A APRESENTAÇÃO E ESTE VALOR É A DATA DE LEVANTAMENTO DE DADOS - APRESENTAÇÃO = MARÇO / SALDO = JUNHO</text>
  </threadedComment>
  <threadedComment ref="L89" dT="2021-07-05T16:58:13.73" personId="{95EA684C-9867-4581-9D05-DE4FBF974043}" id="{64B0C7EB-5E6F-074D-93CA-0F71FB9B505E}">
    <text>Deste valor, foram repassados à UFSCar, a pedido da ProEx e ajustado com a ProAd, o valor de R$ 89 mil</text>
  </threadedComment>
  <threadedComment ref="M89" dT="2021-07-05T16:57:57.71" personId="{95EA684C-9867-4581-9D05-DE4FBF974043}" id="{33655BCF-52D5-5A40-B8B5-8452C5A11F0A}">
    <text>descontados valores referentes à projetos com vencimento após out/21</text>
  </threadedComment>
  <threadedComment ref="O89" dT="2021-07-05T16:24:20.17" personId="{95EA684C-9867-4581-9D05-DE4FBF974043}" id="{DA0F73B1-BD3B-B345-92E4-58902830A6DE}">
    <text>SALDO APRESENTAÇÃO = MARÇO / SALDO PLANILHA = JUNHO</text>
  </threadedComment>
  <threadedComment ref="H93" dT="2021-07-05T16:26:23.73" personId="{95EA684C-9867-4581-9D05-DE4FBF974043}" id="{A97E750B-E47E-9C4C-B84A-70F68CE1126E}">
    <text>a diferença de R$ 7.100 é saldo residual que aqui não está computado, e na apresentação já está sendo apresentado.</text>
  </threadedComment>
  <threadedComment ref="L93" dT="2021-07-05T16:26:23.73" personId="{95EA684C-9867-4581-9D05-DE4FBF974043}" id="{EC642DC5-EEFA-B644-BFBC-6E2F18EA9800}">
    <text>a diferença de R$ 7.100 é saldo residual que aqui não está computado, e na apresentação já está sendo apresentado.</text>
  </threadedComment>
  <threadedComment ref="O93" dT="2021-07-05T16:28:18.51" personId="{95EA684C-9867-4581-9D05-DE4FBF974043}" id="{DE4EF7A4-2AFB-9B48-9EF8-962D5B835DAD}">
    <text>na apresentação tínhamos saldo de R$ 2.760.537,91 (refer a março) - diferença de R$ 324.732,23 de valores aportados entre março e junho/21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F3D9-8B97-5540-B271-4B9EFEF820B9}">
  <dimension ref="A1:WVH11"/>
  <sheetViews>
    <sheetView tabSelected="1" zoomScaleNormal="100" workbookViewId="0">
      <pane xSplit="3" topLeftCell="F1" activePane="topRight" state="frozen"/>
      <selection activeCell="B1" sqref="B1"/>
      <selection pane="topRight" activeCell="J1" sqref="J1:J1048576"/>
    </sheetView>
  </sheetViews>
  <sheetFormatPr baseColWidth="10" defaultColWidth="8.83203125" defaultRowHeight="15" x14ac:dyDescent="0.2"/>
  <cols>
    <col min="1" max="1" width="8.6640625" style="1" bestFit="1" customWidth="1"/>
    <col min="2" max="2" width="68.5" style="14" bestFit="1" customWidth="1"/>
    <col min="3" max="3" width="40.5" style="1" hidden="1" customWidth="1"/>
    <col min="4" max="4" width="8.5" style="2" customWidth="1"/>
    <col min="5" max="5" width="15.5" style="6" customWidth="1"/>
    <col min="6" max="6" width="15.6640625" style="3" customWidth="1"/>
    <col min="7" max="7" width="17" style="7" customWidth="1"/>
    <col min="8" max="8" width="13.5" style="19" customWidth="1"/>
    <col min="9" max="9" width="16.5" style="19" customWidth="1"/>
    <col min="10" max="10" width="15.5" style="13" customWidth="1"/>
    <col min="11" max="11" width="8.83203125" style="4"/>
    <col min="12" max="12" width="13.83203125" style="4" hidden="1" customWidth="1"/>
    <col min="13" max="28" width="8.83203125" style="4"/>
    <col min="29" max="245" width="8.83203125" style="5"/>
    <col min="246" max="246" width="2.5" style="5" customWidth="1"/>
    <col min="247" max="247" width="8.5" style="5" customWidth="1"/>
    <col min="248" max="248" width="83" style="5" customWidth="1"/>
    <col min="249" max="253" width="0" style="5" hidden="1" customWidth="1"/>
    <col min="254" max="254" width="12" style="5" customWidth="1"/>
    <col min="255" max="255" width="13.83203125" style="5" customWidth="1"/>
    <col min="256" max="256" width="14" style="5" customWidth="1"/>
    <col min="257" max="501" width="8.83203125" style="5"/>
    <col min="502" max="502" width="2.5" style="5" customWidth="1"/>
    <col min="503" max="503" width="8.5" style="5" customWidth="1"/>
    <col min="504" max="504" width="83" style="5" customWidth="1"/>
    <col min="505" max="509" width="0" style="5" hidden="1" customWidth="1"/>
    <col min="510" max="510" width="12" style="5" customWidth="1"/>
    <col min="511" max="511" width="13.83203125" style="5" customWidth="1"/>
    <col min="512" max="512" width="14" style="5" customWidth="1"/>
    <col min="513" max="757" width="8.83203125" style="5"/>
    <col min="758" max="758" width="2.5" style="5" customWidth="1"/>
    <col min="759" max="759" width="8.5" style="5" customWidth="1"/>
    <col min="760" max="760" width="83" style="5" customWidth="1"/>
    <col min="761" max="765" width="0" style="5" hidden="1" customWidth="1"/>
    <col min="766" max="766" width="12" style="5" customWidth="1"/>
    <col min="767" max="767" width="13.83203125" style="5" customWidth="1"/>
    <col min="768" max="768" width="14" style="5" customWidth="1"/>
    <col min="769" max="1013" width="8.83203125" style="5"/>
    <col min="1014" max="1014" width="2.5" style="5" customWidth="1"/>
    <col min="1015" max="1015" width="8.5" style="5" customWidth="1"/>
    <col min="1016" max="1016" width="83" style="5" customWidth="1"/>
    <col min="1017" max="1021" width="0" style="5" hidden="1" customWidth="1"/>
    <col min="1022" max="1022" width="12" style="5" customWidth="1"/>
    <col min="1023" max="1023" width="13.83203125" style="5" customWidth="1"/>
    <col min="1024" max="1024" width="14" style="5" customWidth="1"/>
    <col min="1025" max="1269" width="8.83203125" style="5"/>
    <col min="1270" max="1270" width="2.5" style="5" customWidth="1"/>
    <col min="1271" max="1271" width="8.5" style="5" customWidth="1"/>
    <col min="1272" max="1272" width="83" style="5" customWidth="1"/>
    <col min="1273" max="1277" width="0" style="5" hidden="1" customWidth="1"/>
    <col min="1278" max="1278" width="12" style="5" customWidth="1"/>
    <col min="1279" max="1279" width="13.83203125" style="5" customWidth="1"/>
    <col min="1280" max="1280" width="14" style="5" customWidth="1"/>
    <col min="1281" max="1525" width="8.83203125" style="5"/>
    <col min="1526" max="1526" width="2.5" style="5" customWidth="1"/>
    <col min="1527" max="1527" width="8.5" style="5" customWidth="1"/>
    <col min="1528" max="1528" width="83" style="5" customWidth="1"/>
    <col min="1529" max="1533" width="0" style="5" hidden="1" customWidth="1"/>
    <col min="1534" max="1534" width="12" style="5" customWidth="1"/>
    <col min="1535" max="1535" width="13.83203125" style="5" customWidth="1"/>
    <col min="1536" max="1536" width="14" style="5" customWidth="1"/>
    <col min="1537" max="1781" width="8.83203125" style="5"/>
    <col min="1782" max="1782" width="2.5" style="5" customWidth="1"/>
    <col min="1783" max="1783" width="8.5" style="5" customWidth="1"/>
    <col min="1784" max="1784" width="83" style="5" customWidth="1"/>
    <col min="1785" max="1789" width="0" style="5" hidden="1" customWidth="1"/>
    <col min="1790" max="1790" width="12" style="5" customWidth="1"/>
    <col min="1791" max="1791" width="13.83203125" style="5" customWidth="1"/>
    <col min="1792" max="1792" width="14" style="5" customWidth="1"/>
    <col min="1793" max="2037" width="8.83203125" style="5"/>
    <col min="2038" max="2038" width="2.5" style="5" customWidth="1"/>
    <col min="2039" max="2039" width="8.5" style="5" customWidth="1"/>
    <col min="2040" max="2040" width="83" style="5" customWidth="1"/>
    <col min="2041" max="2045" width="0" style="5" hidden="1" customWidth="1"/>
    <col min="2046" max="2046" width="12" style="5" customWidth="1"/>
    <col min="2047" max="2047" width="13.83203125" style="5" customWidth="1"/>
    <col min="2048" max="2048" width="14" style="5" customWidth="1"/>
    <col min="2049" max="2293" width="8.83203125" style="5"/>
    <col min="2294" max="2294" width="2.5" style="5" customWidth="1"/>
    <col min="2295" max="2295" width="8.5" style="5" customWidth="1"/>
    <col min="2296" max="2296" width="83" style="5" customWidth="1"/>
    <col min="2297" max="2301" width="0" style="5" hidden="1" customWidth="1"/>
    <col min="2302" max="2302" width="12" style="5" customWidth="1"/>
    <col min="2303" max="2303" width="13.83203125" style="5" customWidth="1"/>
    <col min="2304" max="2304" width="14" style="5" customWidth="1"/>
    <col min="2305" max="2549" width="8.83203125" style="5"/>
    <col min="2550" max="2550" width="2.5" style="5" customWidth="1"/>
    <col min="2551" max="2551" width="8.5" style="5" customWidth="1"/>
    <col min="2552" max="2552" width="83" style="5" customWidth="1"/>
    <col min="2553" max="2557" width="0" style="5" hidden="1" customWidth="1"/>
    <col min="2558" max="2558" width="12" style="5" customWidth="1"/>
    <col min="2559" max="2559" width="13.83203125" style="5" customWidth="1"/>
    <col min="2560" max="2560" width="14" style="5" customWidth="1"/>
    <col min="2561" max="2805" width="8.83203125" style="5"/>
    <col min="2806" max="2806" width="2.5" style="5" customWidth="1"/>
    <col min="2807" max="2807" width="8.5" style="5" customWidth="1"/>
    <col min="2808" max="2808" width="83" style="5" customWidth="1"/>
    <col min="2809" max="2813" width="0" style="5" hidden="1" customWidth="1"/>
    <col min="2814" max="2814" width="12" style="5" customWidth="1"/>
    <col min="2815" max="2815" width="13.83203125" style="5" customWidth="1"/>
    <col min="2816" max="2816" width="14" style="5" customWidth="1"/>
    <col min="2817" max="3061" width="8.83203125" style="5"/>
    <col min="3062" max="3062" width="2.5" style="5" customWidth="1"/>
    <col min="3063" max="3063" width="8.5" style="5" customWidth="1"/>
    <col min="3064" max="3064" width="83" style="5" customWidth="1"/>
    <col min="3065" max="3069" width="0" style="5" hidden="1" customWidth="1"/>
    <col min="3070" max="3070" width="12" style="5" customWidth="1"/>
    <col min="3071" max="3071" width="13.83203125" style="5" customWidth="1"/>
    <col min="3072" max="3072" width="14" style="5" customWidth="1"/>
    <col min="3073" max="3317" width="8.83203125" style="5"/>
    <col min="3318" max="3318" width="2.5" style="5" customWidth="1"/>
    <col min="3319" max="3319" width="8.5" style="5" customWidth="1"/>
    <col min="3320" max="3320" width="83" style="5" customWidth="1"/>
    <col min="3321" max="3325" width="0" style="5" hidden="1" customWidth="1"/>
    <col min="3326" max="3326" width="12" style="5" customWidth="1"/>
    <col min="3327" max="3327" width="13.83203125" style="5" customWidth="1"/>
    <col min="3328" max="3328" width="14" style="5" customWidth="1"/>
    <col min="3329" max="3573" width="8.83203125" style="5"/>
    <col min="3574" max="3574" width="2.5" style="5" customWidth="1"/>
    <col min="3575" max="3575" width="8.5" style="5" customWidth="1"/>
    <col min="3576" max="3576" width="83" style="5" customWidth="1"/>
    <col min="3577" max="3581" width="0" style="5" hidden="1" customWidth="1"/>
    <col min="3582" max="3582" width="12" style="5" customWidth="1"/>
    <col min="3583" max="3583" width="13.83203125" style="5" customWidth="1"/>
    <col min="3584" max="3584" width="14" style="5" customWidth="1"/>
    <col min="3585" max="3829" width="8.83203125" style="5"/>
    <col min="3830" max="3830" width="2.5" style="5" customWidth="1"/>
    <col min="3831" max="3831" width="8.5" style="5" customWidth="1"/>
    <col min="3832" max="3832" width="83" style="5" customWidth="1"/>
    <col min="3833" max="3837" width="0" style="5" hidden="1" customWidth="1"/>
    <col min="3838" max="3838" width="12" style="5" customWidth="1"/>
    <col min="3839" max="3839" width="13.83203125" style="5" customWidth="1"/>
    <col min="3840" max="3840" width="14" style="5" customWidth="1"/>
    <col min="3841" max="4085" width="8.83203125" style="5"/>
    <col min="4086" max="4086" width="2.5" style="5" customWidth="1"/>
    <col min="4087" max="4087" width="8.5" style="5" customWidth="1"/>
    <col min="4088" max="4088" width="83" style="5" customWidth="1"/>
    <col min="4089" max="4093" width="0" style="5" hidden="1" customWidth="1"/>
    <col min="4094" max="4094" width="12" style="5" customWidth="1"/>
    <col min="4095" max="4095" width="13.83203125" style="5" customWidth="1"/>
    <col min="4096" max="4096" width="14" style="5" customWidth="1"/>
    <col min="4097" max="4341" width="8.83203125" style="5"/>
    <col min="4342" max="4342" width="2.5" style="5" customWidth="1"/>
    <col min="4343" max="4343" width="8.5" style="5" customWidth="1"/>
    <col min="4344" max="4344" width="83" style="5" customWidth="1"/>
    <col min="4345" max="4349" width="0" style="5" hidden="1" customWidth="1"/>
    <col min="4350" max="4350" width="12" style="5" customWidth="1"/>
    <col min="4351" max="4351" width="13.83203125" style="5" customWidth="1"/>
    <col min="4352" max="4352" width="14" style="5" customWidth="1"/>
    <col min="4353" max="4597" width="8.83203125" style="5"/>
    <col min="4598" max="4598" width="2.5" style="5" customWidth="1"/>
    <col min="4599" max="4599" width="8.5" style="5" customWidth="1"/>
    <col min="4600" max="4600" width="83" style="5" customWidth="1"/>
    <col min="4601" max="4605" width="0" style="5" hidden="1" customWidth="1"/>
    <col min="4606" max="4606" width="12" style="5" customWidth="1"/>
    <col min="4607" max="4607" width="13.83203125" style="5" customWidth="1"/>
    <col min="4608" max="4608" width="14" style="5" customWidth="1"/>
    <col min="4609" max="4853" width="8.83203125" style="5"/>
    <col min="4854" max="4854" width="2.5" style="5" customWidth="1"/>
    <col min="4855" max="4855" width="8.5" style="5" customWidth="1"/>
    <col min="4856" max="4856" width="83" style="5" customWidth="1"/>
    <col min="4857" max="4861" width="0" style="5" hidden="1" customWidth="1"/>
    <col min="4862" max="4862" width="12" style="5" customWidth="1"/>
    <col min="4863" max="4863" width="13.83203125" style="5" customWidth="1"/>
    <col min="4864" max="4864" width="14" style="5" customWidth="1"/>
    <col min="4865" max="5109" width="8.83203125" style="5"/>
    <col min="5110" max="5110" width="2.5" style="5" customWidth="1"/>
    <col min="5111" max="5111" width="8.5" style="5" customWidth="1"/>
    <col min="5112" max="5112" width="83" style="5" customWidth="1"/>
    <col min="5113" max="5117" width="0" style="5" hidden="1" customWidth="1"/>
    <col min="5118" max="5118" width="12" style="5" customWidth="1"/>
    <col min="5119" max="5119" width="13.83203125" style="5" customWidth="1"/>
    <col min="5120" max="5120" width="14" style="5" customWidth="1"/>
    <col min="5121" max="5365" width="8.83203125" style="5"/>
    <col min="5366" max="5366" width="2.5" style="5" customWidth="1"/>
    <col min="5367" max="5367" width="8.5" style="5" customWidth="1"/>
    <col min="5368" max="5368" width="83" style="5" customWidth="1"/>
    <col min="5369" max="5373" width="0" style="5" hidden="1" customWidth="1"/>
    <col min="5374" max="5374" width="12" style="5" customWidth="1"/>
    <col min="5375" max="5375" width="13.83203125" style="5" customWidth="1"/>
    <col min="5376" max="5376" width="14" style="5" customWidth="1"/>
    <col min="5377" max="5621" width="8.83203125" style="5"/>
    <col min="5622" max="5622" width="2.5" style="5" customWidth="1"/>
    <col min="5623" max="5623" width="8.5" style="5" customWidth="1"/>
    <col min="5624" max="5624" width="83" style="5" customWidth="1"/>
    <col min="5625" max="5629" width="0" style="5" hidden="1" customWidth="1"/>
    <col min="5630" max="5630" width="12" style="5" customWidth="1"/>
    <col min="5631" max="5631" width="13.83203125" style="5" customWidth="1"/>
    <col min="5632" max="5632" width="14" style="5" customWidth="1"/>
    <col min="5633" max="5877" width="8.83203125" style="5"/>
    <col min="5878" max="5878" width="2.5" style="5" customWidth="1"/>
    <col min="5879" max="5879" width="8.5" style="5" customWidth="1"/>
    <col min="5880" max="5880" width="83" style="5" customWidth="1"/>
    <col min="5881" max="5885" width="0" style="5" hidden="1" customWidth="1"/>
    <col min="5886" max="5886" width="12" style="5" customWidth="1"/>
    <col min="5887" max="5887" width="13.83203125" style="5" customWidth="1"/>
    <col min="5888" max="5888" width="14" style="5" customWidth="1"/>
    <col min="5889" max="6133" width="8.83203125" style="5"/>
    <col min="6134" max="6134" width="2.5" style="5" customWidth="1"/>
    <col min="6135" max="6135" width="8.5" style="5" customWidth="1"/>
    <col min="6136" max="6136" width="83" style="5" customWidth="1"/>
    <col min="6137" max="6141" width="0" style="5" hidden="1" customWidth="1"/>
    <col min="6142" max="6142" width="12" style="5" customWidth="1"/>
    <col min="6143" max="6143" width="13.83203125" style="5" customWidth="1"/>
    <col min="6144" max="6144" width="14" style="5" customWidth="1"/>
    <col min="6145" max="6389" width="8.83203125" style="5"/>
    <col min="6390" max="6390" width="2.5" style="5" customWidth="1"/>
    <col min="6391" max="6391" width="8.5" style="5" customWidth="1"/>
    <col min="6392" max="6392" width="83" style="5" customWidth="1"/>
    <col min="6393" max="6397" width="0" style="5" hidden="1" customWidth="1"/>
    <col min="6398" max="6398" width="12" style="5" customWidth="1"/>
    <col min="6399" max="6399" width="13.83203125" style="5" customWidth="1"/>
    <col min="6400" max="6400" width="14" style="5" customWidth="1"/>
    <col min="6401" max="6645" width="8.83203125" style="5"/>
    <col min="6646" max="6646" width="2.5" style="5" customWidth="1"/>
    <col min="6647" max="6647" width="8.5" style="5" customWidth="1"/>
    <col min="6648" max="6648" width="83" style="5" customWidth="1"/>
    <col min="6649" max="6653" width="0" style="5" hidden="1" customWidth="1"/>
    <col min="6654" max="6654" width="12" style="5" customWidth="1"/>
    <col min="6655" max="6655" width="13.83203125" style="5" customWidth="1"/>
    <col min="6656" max="6656" width="14" style="5" customWidth="1"/>
    <col min="6657" max="6901" width="8.83203125" style="5"/>
    <col min="6902" max="6902" width="2.5" style="5" customWidth="1"/>
    <col min="6903" max="6903" width="8.5" style="5" customWidth="1"/>
    <col min="6904" max="6904" width="83" style="5" customWidth="1"/>
    <col min="6905" max="6909" width="0" style="5" hidden="1" customWidth="1"/>
    <col min="6910" max="6910" width="12" style="5" customWidth="1"/>
    <col min="6911" max="6911" width="13.83203125" style="5" customWidth="1"/>
    <col min="6912" max="6912" width="14" style="5" customWidth="1"/>
    <col min="6913" max="7157" width="8.83203125" style="5"/>
    <col min="7158" max="7158" width="2.5" style="5" customWidth="1"/>
    <col min="7159" max="7159" width="8.5" style="5" customWidth="1"/>
    <col min="7160" max="7160" width="83" style="5" customWidth="1"/>
    <col min="7161" max="7165" width="0" style="5" hidden="1" customWidth="1"/>
    <col min="7166" max="7166" width="12" style="5" customWidth="1"/>
    <col min="7167" max="7167" width="13.83203125" style="5" customWidth="1"/>
    <col min="7168" max="7168" width="14" style="5" customWidth="1"/>
    <col min="7169" max="7413" width="8.83203125" style="5"/>
    <col min="7414" max="7414" width="2.5" style="5" customWidth="1"/>
    <col min="7415" max="7415" width="8.5" style="5" customWidth="1"/>
    <col min="7416" max="7416" width="83" style="5" customWidth="1"/>
    <col min="7417" max="7421" width="0" style="5" hidden="1" customWidth="1"/>
    <col min="7422" max="7422" width="12" style="5" customWidth="1"/>
    <col min="7423" max="7423" width="13.83203125" style="5" customWidth="1"/>
    <col min="7424" max="7424" width="14" style="5" customWidth="1"/>
    <col min="7425" max="7669" width="8.83203125" style="5"/>
    <col min="7670" max="7670" width="2.5" style="5" customWidth="1"/>
    <col min="7671" max="7671" width="8.5" style="5" customWidth="1"/>
    <col min="7672" max="7672" width="83" style="5" customWidth="1"/>
    <col min="7673" max="7677" width="0" style="5" hidden="1" customWidth="1"/>
    <col min="7678" max="7678" width="12" style="5" customWidth="1"/>
    <col min="7679" max="7679" width="13.83203125" style="5" customWidth="1"/>
    <col min="7680" max="7680" width="14" style="5" customWidth="1"/>
    <col min="7681" max="7925" width="8.83203125" style="5"/>
    <col min="7926" max="7926" width="2.5" style="5" customWidth="1"/>
    <col min="7927" max="7927" width="8.5" style="5" customWidth="1"/>
    <col min="7928" max="7928" width="83" style="5" customWidth="1"/>
    <col min="7929" max="7933" width="0" style="5" hidden="1" customWidth="1"/>
    <col min="7934" max="7934" width="12" style="5" customWidth="1"/>
    <col min="7935" max="7935" width="13.83203125" style="5" customWidth="1"/>
    <col min="7936" max="7936" width="14" style="5" customWidth="1"/>
    <col min="7937" max="8181" width="8.83203125" style="5"/>
    <col min="8182" max="8182" width="2.5" style="5" customWidth="1"/>
    <col min="8183" max="8183" width="8.5" style="5" customWidth="1"/>
    <col min="8184" max="8184" width="83" style="5" customWidth="1"/>
    <col min="8185" max="8189" width="0" style="5" hidden="1" customWidth="1"/>
    <col min="8190" max="8190" width="12" style="5" customWidth="1"/>
    <col min="8191" max="8191" width="13.83203125" style="5" customWidth="1"/>
    <col min="8192" max="8192" width="14" style="5" customWidth="1"/>
    <col min="8193" max="8437" width="8.83203125" style="5"/>
    <col min="8438" max="8438" width="2.5" style="5" customWidth="1"/>
    <col min="8439" max="8439" width="8.5" style="5" customWidth="1"/>
    <col min="8440" max="8440" width="83" style="5" customWidth="1"/>
    <col min="8441" max="8445" width="0" style="5" hidden="1" customWidth="1"/>
    <col min="8446" max="8446" width="12" style="5" customWidth="1"/>
    <col min="8447" max="8447" width="13.83203125" style="5" customWidth="1"/>
    <col min="8448" max="8448" width="14" style="5" customWidth="1"/>
    <col min="8449" max="8693" width="8.83203125" style="5"/>
    <col min="8694" max="8694" width="2.5" style="5" customWidth="1"/>
    <col min="8695" max="8695" width="8.5" style="5" customWidth="1"/>
    <col min="8696" max="8696" width="83" style="5" customWidth="1"/>
    <col min="8697" max="8701" width="0" style="5" hidden="1" customWidth="1"/>
    <col min="8702" max="8702" width="12" style="5" customWidth="1"/>
    <col min="8703" max="8703" width="13.83203125" style="5" customWidth="1"/>
    <col min="8704" max="8704" width="14" style="5" customWidth="1"/>
    <col min="8705" max="8949" width="8.83203125" style="5"/>
    <col min="8950" max="8950" width="2.5" style="5" customWidth="1"/>
    <col min="8951" max="8951" width="8.5" style="5" customWidth="1"/>
    <col min="8952" max="8952" width="83" style="5" customWidth="1"/>
    <col min="8953" max="8957" width="0" style="5" hidden="1" customWidth="1"/>
    <col min="8958" max="8958" width="12" style="5" customWidth="1"/>
    <col min="8959" max="8959" width="13.83203125" style="5" customWidth="1"/>
    <col min="8960" max="8960" width="14" style="5" customWidth="1"/>
    <col min="8961" max="9205" width="8.83203125" style="5"/>
    <col min="9206" max="9206" width="2.5" style="5" customWidth="1"/>
    <col min="9207" max="9207" width="8.5" style="5" customWidth="1"/>
    <col min="9208" max="9208" width="83" style="5" customWidth="1"/>
    <col min="9209" max="9213" width="0" style="5" hidden="1" customWidth="1"/>
    <col min="9214" max="9214" width="12" style="5" customWidth="1"/>
    <col min="9215" max="9215" width="13.83203125" style="5" customWidth="1"/>
    <col min="9216" max="9216" width="14" style="5" customWidth="1"/>
    <col min="9217" max="9461" width="8.83203125" style="5"/>
    <col min="9462" max="9462" width="2.5" style="5" customWidth="1"/>
    <col min="9463" max="9463" width="8.5" style="5" customWidth="1"/>
    <col min="9464" max="9464" width="83" style="5" customWidth="1"/>
    <col min="9465" max="9469" width="0" style="5" hidden="1" customWidth="1"/>
    <col min="9470" max="9470" width="12" style="5" customWidth="1"/>
    <col min="9471" max="9471" width="13.83203125" style="5" customWidth="1"/>
    <col min="9472" max="9472" width="14" style="5" customWidth="1"/>
    <col min="9473" max="9717" width="8.83203125" style="5"/>
    <col min="9718" max="9718" width="2.5" style="5" customWidth="1"/>
    <col min="9719" max="9719" width="8.5" style="5" customWidth="1"/>
    <col min="9720" max="9720" width="83" style="5" customWidth="1"/>
    <col min="9721" max="9725" width="0" style="5" hidden="1" customWidth="1"/>
    <col min="9726" max="9726" width="12" style="5" customWidth="1"/>
    <col min="9727" max="9727" width="13.83203125" style="5" customWidth="1"/>
    <col min="9728" max="9728" width="14" style="5" customWidth="1"/>
    <col min="9729" max="9973" width="8.83203125" style="5"/>
    <col min="9974" max="9974" width="2.5" style="5" customWidth="1"/>
    <col min="9975" max="9975" width="8.5" style="5" customWidth="1"/>
    <col min="9976" max="9976" width="83" style="5" customWidth="1"/>
    <col min="9977" max="9981" width="0" style="5" hidden="1" customWidth="1"/>
    <col min="9982" max="9982" width="12" style="5" customWidth="1"/>
    <col min="9983" max="9983" width="13.83203125" style="5" customWidth="1"/>
    <col min="9984" max="9984" width="14" style="5" customWidth="1"/>
    <col min="9985" max="10229" width="8.83203125" style="5"/>
    <col min="10230" max="10230" width="2.5" style="5" customWidth="1"/>
    <col min="10231" max="10231" width="8.5" style="5" customWidth="1"/>
    <col min="10232" max="10232" width="83" style="5" customWidth="1"/>
    <col min="10233" max="10237" width="0" style="5" hidden="1" customWidth="1"/>
    <col min="10238" max="10238" width="12" style="5" customWidth="1"/>
    <col min="10239" max="10239" width="13.83203125" style="5" customWidth="1"/>
    <col min="10240" max="10240" width="14" style="5" customWidth="1"/>
    <col min="10241" max="10485" width="8.83203125" style="5"/>
    <col min="10486" max="10486" width="2.5" style="5" customWidth="1"/>
    <col min="10487" max="10487" width="8.5" style="5" customWidth="1"/>
    <col min="10488" max="10488" width="83" style="5" customWidth="1"/>
    <col min="10489" max="10493" width="0" style="5" hidden="1" customWidth="1"/>
    <col min="10494" max="10494" width="12" style="5" customWidth="1"/>
    <col min="10495" max="10495" width="13.83203125" style="5" customWidth="1"/>
    <col min="10496" max="10496" width="14" style="5" customWidth="1"/>
    <col min="10497" max="10741" width="8.83203125" style="5"/>
    <col min="10742" max="10742" width="2.5" style="5" customWidth="1"/>
    <col min="10743" max="10743" width="8.5" style="5" customWidth="1"/>
    <col min="10744" max="10744" width="83" style="5" customWidth="1"/>
    <col min="10745" max="10749" width="0" style="5" hidden="1" customWidth="1"/>
    <col min="10750" max="10750" width="12" style="5" customWidth="1"/>
    <col min="10751" max="10751" width="13.83203125" style="5" customWidth="1"/>
    <col min="10752" max="10752" width="14" style="5" customWidth="1"/>
    <col min="10753" max="10997" width="8.83203125" style="5"/>
    <col min="10998" max="10998" width="2.5" style="5" customWidth="1"/>
    <col min="10999" max="10999" width="8.5" style="5" customWidth="1"/>
    <col min="11000" max="11000" width="83" style="5" customWidth="1"/>
    <col min="11001" max="11005" width="0" style="5" hidden="1" customWidth="1"/>
    <col min="11006" max="11006" width="12" style="5" customWidth="1"/>
    <col min="11007" max="11007" width="13.83203125" style="5" customWidth="1"/>
    <col min="11008" max="11008" width="14" style="5" customWidth="1"/>
    <col min="11009" max="11253" width="8.83203125" style="5"/>
    <col min="11254" max="11254" width="2.5" style="5" customWidth="1"/>
    <col min="11255" max="11255" width="8.5" style="5" customWidth="1"/>
    <col min="11256" max="11256" width="83" style="5" customWidth="1"/>
    <col min="11257" max="11261" width="0" style="5" hidden="1" customWidth="1"/>
    <col min="11262" max="11262" width="12" style="5" customWidth="1"/>
    <col min="11263" max="11263" width="13.83203125" style="5" customWidth="1"/>
    <col min="11264" max="11264" width="14" style="5" customWidth="1"/>
    <col min="11265" max="11509" width="8.83203125" style="5"/>
    <col min="11510" max="11510" width="2.5" style="5" customWidth="1"/>
    <col min="11511" max="11511" width="8.5" style="5" customWidth="1"/>
    <col min="11512" max="11512" width="83" style="5" customWidth="1"/>
    <col min="11513" max="11517" width="0" style="5" hidden="1" customWidth="1"/>
    <col min="11518" max="11518" width="12" style="5" customWidth="1"/>
    <col min="11519" max="11519" width="13.83203125" style="5" customWidth="1"/>
    <col min="11520" max="11520" width="14" style="5" customWidth="1"/>
    <col min="11521" max="11765" width="8.83203125" style="5"/>
    <col min="11766" max="11766" width="2.5" style="5" customWidth="1"/>
    <col min="11767" max="11767" width="8.5" style="5" customWidth="1"/>
    <col min="11768" max="11768" width="83" style="5" customWidth="1"/>
    <col min="11769" max="11773" width="0" style="5" hidden="1" customWidth="1"/>
    <col min="11774" max="11774" width="12" style="5" customWidth="1"/>
    <col min="11775" max="11775" width="13.83203125" style="5" customWidth="1"/>
    <col min="11776" max="11776" width="14" style="5" customWidth="1"/>
    <col min="11777" max="12021" width="8.83203125" style="5"/>
    <col min="12022" max="12022" width="2.5" style="5" customWidth="1"/>
    <col min="12023" max="12023" width="8.5" style="5" customWidth="1"/>
    <col min="12024" max="12024" width="83" style="5" customWidth="1"/>
    <col min="12025" max="12029" width="0" style="5" hidden="1" customWidth="1"/>
    <col min="12030" max="12030" width="12" style="5" customWidth="1"/>
    <col min="12031" max="12031" width="13.83203125" style="5" customWidth="1"/>
    <col min="12032" max="12032" width="14" style="5" customWidth="1"/>
    <col min="12033" max="12277" width="8.83203125" style="5"/>
    <col min="12278" max="12278" width="2.5" style="5" customWidth="1"/>
    <col min="12279" max="12279" width="8.5" style="5" customWidth="1"/>
    <col min="12280" max="12280" width="83" style="5" customWidth="1"/>
    <col min="12281" max="12285" width="0" style="5" hidden="1" customWidth="1"/>
    <col min="12286" max="12286" width="12" style="5" customWidth="1"/>
    <col min="12287" max="12287" width="13.83203125" style="5" customWidth="1"/>
    <col min="12288" max="12288" width="14" style="5" customWidth="1"/>
    <col min="12289" max="12533" width="8.83203125" style="5"/>
    <col min="12534" max="12534" width="2.5" style="5" customWidth="1"/>
    <col min="12535" max="12535" width="8.5" style="5" customWidth="1"/>
    <col min="12536" max="12536" width="83" style="5" customWidth="1"/>
    <col min="12537" max="12541" width="0" style="5" hidden="1" customWidth="1"/>
    <col min="12542" max="12542" width="12" style="5" customWidth="1"/>
    <col min="12543" max="12543" width="13.83203125" style="5" customWidth="1"/>
    <col min="12544" max="12544" width="14" style="5" customWidth="1"/>
    <col min="12545" max="12789" width="8.83203125" style="5"/>
    <col min="12790" max="12790" width="2.5" style="5" customWidth="1"/>
    <col min="12791" max="12791" width="8.5" style="5" customWidth="1"/>
    <col min="12792" max="12792" width="83" style="5" customWidth="1"/>
    <col min="12793" max="12797" width="0" style="5" hidden="1" customWidth="1"/>
    <col min="12798" max="12798" width="12" style="5" customWidth="1"/>
    <col min="12799" max="12799" width="13.83203125" style="5" customWidth="1"/>
    <col min="12800" max="12800" width="14" style="5" customWidth="1"/>
    <col min="12801" max="13045" width="8.83203125" style="5"/>
    <col min="13046" max="13046" width="2.5" style="5" customWidth="1"/>
    <col min="13047" max="13047" width="8.5" style="5" customWidth="1"/>
    <col min="13048" max="13048" width="83" style="5" customWidth="1"/>
    <col min="13049" max="13053" width="0" style="5" hidden="1" customWidth="1"/>
    <col min="13054" max="13054" width="12" style="5" customWidth="1"/>
    <col min="13055" max="13055" width="13.83203125" style="5" customWidth="1"/>
    <col min="13056" max="13056" width="14" style="5" customWidth="1"/>
    <col min="13057" max="13301" width="8.83203125" style="5"/>
    <col min="13302" max="13302" width="2.5" style="5" customWidth="1"/>
    <col min="13303" max="13303" width="8.5" style="5" customWidth="1"/>
    <col min="13304" max="13304" width="83" style="5" customWidth="1"/>
    <col min="13305" max="13309" width="0" style="5" hidden="1" customWidth="1"/>
    <col min="13310" max="13310" width="12" style="5" customWidth="1"/>
    <col min="13311" max="13311" width="13.83203125" style="5" customWidth="1"/>
    <col min="13312" max="13312" width="14" style="5" customWidth="1"/>
    <col min="13313" max="13557" width="8.83203125" style="5"/>
    <col min="13558" max="13558" width="2.5" style="5" customWidth="1"/>
    <col min="13559" max="13559" width="8.5" style="5" customWidth="1"/>
    <col min="13560" max="13560" width="83" style="5" customWidth="1"/>
    <col min="13561" max="13565" width="0" style="5" hidden="1" customWidth="1"/>
    <col min="13566" max="13566" width="12" style="5" customWidth="1"/>
    <col min="13567" max="13567" width="13.83203125" style="5" customWidth="1"/>
    <col min="13568" max="13568" width="14" style="5" customWidth="1"/>
    <col min="13569" max="13813" width="8.83203125" style="5"/>
    <col min="13814" max="13814" width="2.5" style="5" customWidth="1"/>
    <col min="13815" max="13815" width="8.5" style="5" customWidth="1"/>
    <col min="13816" max="13816" width="83" style="5" customWidth="1"/>
    <col min="13817" max="13821" width="0" style="5" hidden="1" customWidth="1"/>
    <col min="13822" max="13822" width="12" style="5" customWidth="1"/>
    <col min="13823" max="13823" width="13.83203125" style="5" customWidth="1"/>
    <col min="13824" max="13824" width="14" style="5" customWidth="1"/>
    <col min="13825" max="14069" width="8.83203125" style="5"/>
    <col min="14070" max="14070" width="2.5" style="5" customWidth="1"/>
    <col min="14071" max="14071" width="8.5" style="5" customWidth="1"/>
    <col min="14072" max="14072" width="83" style="5" customWidth="1"/>
    <col min="14073" max="14077" width="0" style="5" hidden="1" customWidth="1"/>
    <col min="14078" max="14078" width="12" style="5" customWidth="1"/>
    <col min="14079" max="14079" width="13.83203125" style="5" customWidth="1"/>
    <col min="14080" max="14080" width="14" style="5" customWidth="1"/>
    <col min="14081" max="14325" width="8.83203125" style="5"/>
    <col min="14326" max="14326" width="2.5" style="5" customWidth="1"/>
    <col min="14327" max="14327" width="8.5" style="5" customWidth="1"/>
    <col min="14328" max="14328" width="83" style="5" customWidth="1"/>
    <col min="14329" max="14333" width="0" style="5" hidden="1" customWidth="1"/>
    <col min="14334" max="14334" width="12" style="5" customWidth="1"/>
    <col min="14335" max="14335" width="13.83203125" style="5" customWidth="1"/>
    <col min="14336" max="14336" width="14" style="5" customWidth="1"/>
    <col min="14337" max="14581" width="8.83203125" style="5"/>
    <col min="14582" max="14582" width="2.5" style="5" customWidth="1"/>
    <col min="14583" max="14583" width="8.5" style="5" customWidth="1"/>
    <col min="14584" max="14584" width="83" style="5" customWidth="1"/>
    <col min="14585" max="14589" width="0" style="5" hidden="1" customWidth="1"/>
    <col min="14590" max="14590" width="12" style="5" customWidth="1"/>
    <col min="14591" max="14591" width="13.83203125" style="5" customWidth="1"/>
    <col min="14592" max="14592" width="14" style="5" customWidth="1"/>
    <col min="14593" max="14837" width="8.83203125" style="5"/>
    <col min="14838" max="14838" width="2.5" style="5" customWidth="1"/>
    <col min="14839" max="14839" width="8.5" style="5" customWidth="1"/>
    <col min="14840" max="14840" width="83" style="5" customWidth="1"/>
    <col min="14841" max="14845" width="0" style="5" hidden="1" customWidth="1"/>
    <col min="14846" max="14846" width="12" style="5" customWidth="1"/>
    <col min="14847" max="14847" width="13.83203125" style="5" customWidth="1"/>
    <col min="14848" max="14848" width="14" style="5" customWidth="1"/>
    <col min="14849" max="15093" width="8.83203125" style="5"/>
    <col min="15094" max="15094" width="2.5" style="5" customWidth="1"/>
    <col min="15095" max="15095" width="8.5" style="5" customWidth="1"/>
    <col min="15096" max="15096" width="83" style="5" customWidth="1"/>
    <col min="15097" max="15101" width="0" style="5" hidden="1" customWidth="1"/>
    <col min="15102" max="15102" width="12" style="5" customWidth="1"/>
    <col min="15103" max="15103" width="13.83203125" style="5" customWidth="1"/>
    <col min="15104" max="15104" width="14" style="5" customWidth="1"/>
    <col min="15105" max="15349" width="8.83203125" style="5"/>
    <col min="15350" max="15350" width="2.5" style="5" customWidth="1"/>
    <col min="15351" max="15351" width="8.5" style="5" customWidth="1"/>
    <col min="15352" max="15352" width="83" style="5" customWidth="1"/>
    <col min="15353" max="15357" width="0" style="5" hidden="1" customWidth="1"/>
    <col min="15358" max="15358" width="12" style="5" customWidth="1"/>
    <col min="15359" max="15359" width="13.83203125" style="5" customWidth="1"/>
    <col min="15360" max="15360" width="14" style="5" customWidth="1"/>
    <col min="15361" max="15605" width="8.83203125" style="5"/>
    <col min="15606" max="15606" width="2.5" style="5" customWidth="1"/>
    <col min="15607" max="15607" width="8.5" style="5" customWidth="1"/>
    <col min="15608" max="15608" width="83" style="5" customWidth="1"/>
    <col min="15609" max="15613" width="0" style="5" hidden="1" customWidth="1"/>
    <col min="15614" max="15614" width="12" style="5" customWidth="1"/>
    <col min="15615" max="15615" width="13.83203125" style="5" customWidth="1"/>
    <col min="15616" max="15616" width="14" style="5" customWidth="1"/>
    <col min="15617" max="15861" width="8.83203125" style="5"/>
    <col min="15862" max="15862" width="2.5" style="5" customWidth="1"/>
    <col min="15863" max="15863" width="8.5" style="5" customWidth="1"/>
    <col min="15864" max="15864" width="83" style="5" customWidth="1"/>
    <col min="15865" max="15869" width="0" style="5" hidden="1" customWidth="1"/>
    <col min="15870" max="15870" width="12" style="5" customWidth="1"/>
    <col min="15871" max="15871" width="13.83203125" style="5" customWidth="1"/>
    <col min="15872" max="15872" width="14" style="5" customWidth="1"/>
    <col min="15873" max="16117" width="8.83203125" style="5"/>
    <col min="16118" max="16118" width="2.5" style="5" customWidth="1"/>
    <col min="16119" max="16119" width="8.5" style="5" customWidth="1"/>
    <col min="16120" max="16120" width="83" style="5" customWidth="1"/>
    <col min="16121" max="16125" width="0" style="5" hidden="1" customWidth="1"/>
    <col min="16126" max="16126" width="12" style="5" customWidth="1"/>
    <col min="16127" max="16127" width="13.83203125" style="5" customWidth="1"/>
    <col min="16128" max="16128" width="14" style="5" customWidth="1"/>
    <col min="16129" max="16384" width="8.83203125" style="5"/>
  </cols>
  <sheetData>
    <row r="1" spans="1:16128" ht="23" x14ac:dyDescent="0.2">
      <c r="B1" s="38" t="s">
        <v>138</v>
      </c>
    </row>
    <row r="2" spans="1:16128" ht="44.25" customHeight="1" x14ac:dyDescent="0.2">
      <c r="A2" s="93"/>
      <c r="B2" s="94"/>
      <c r="C2" s="93"/>
      <c r="D2" s="95"/>
      <c r="E2" s="96"/>
      <c r="F2" s="97"/>
      <c r="G2" s="98"/>
      <c r="H2" s="157" t="s">
        <v>144</v>
      </c>
      <c r="I2" s="157"/>
      <c r="J2" s="157"/>
    </row>
    <row r="3" spans="1:16128" ht="40.5" customHeight="1" x14ac:dyDescent="0.2">
      <c r="A3" s="93"/>
      <c r="B3" s="94"/>
      <c r="C3" s="93"/>
      <c r="D3" s="95"/>
      <c r="E3" s="156" t="s">
        <v>140</v>
      </c>
      <c r="F3" s="156"/>
      <c r="G3" s="156"/>
      <c r="H3" s="147" t="s">
        <v>141</v>
      </c>
      <c r="I3" s="147" t="s">
        <v>142</v>
      </c>
      <c r="J3" s="100" t="s">
        <v>9</v>
      </c>
    </row>
    <row r="4" spans="1:16128" x14ac:dyDescent="0.2">
      <c r="A4" s="108">
        <v>9642</v>
      </c>
      <c r="B4" s="94" t="s">
        <v>121</v>
      </c>
      <c r="C4" s="93" t="s">
        <v>122</v>
      </c>
      <c r="D4" s="113" t="s">
        <v>3</v>
      </c>
      <c r="E4" s="160">
        <v>23998.75</v>
      </c>
      <c r="F4" s="161">
        <v>15000</v>
      </c>
      <c r="G4" s="116">
        <v>38998.75</v>
      </c>
      <c r="H4" s="115">
        <v>0</v>
      </c>
      <c r="I4" s="115">
        <v>0</v>
      </c>
      <c r="J4" s="162">
        <v>16570.41</v>
      </c>
      <c r="L4" s="34"/>
    </row>
    <row r="5" spans="1:16128" x14ac:dyDescent="0.2">
      <c r="L5" s="34"/>
    </row>
    <row r="6" spans="1:16128" s="4" customFormat="1" x14ac:dyDescent="0.2">
      <c r="A6" s="1"/>
      <c r="B6" s="14"/>
      <c r="C6" s="1"/>
      <c r="D6" s="2"/>
      <c r="E6" s="6"/>
      <c r="F6" s="3"/>
      <c r="G6" s="7"/>
      <c r="H6" s="19"/>
      <c r="I6" s="19"/>
      <c r="J6" s="13"/>
      <c r="L6" s="34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</row>
    <row r="7" spans="1:16128" s="4" customFormat="1" x14ac:dyDescent="0.2">
      <c r="A7" s="1"/>
      <c r="B7" s="14"/>
      <c r="C7" s="1"/>
      <c r="D7" s="2"/>
      <c r="E7" s="6"/>
      <c r="F7" s="3"/>
      <c r="G7" s="7"/>
      <c r="H7" s="19"/>
      <c r="I7" s="19"/>
      <c r="J7" s="13"/>
      <c r="L7" s="34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</row>
    <row r="8" spans="1:16128" s="4" customFormat="1" x14ac:dyDescent="0.2">
      <c r="A8" s="1"/>
      <c r="B8" s="14"/>
      <c r="C8" s="1"/>
      <c r="D8" s="2"/>
      <c r="E8" s="6"/>
      <c r="F8" s="3"/>
      <c r="G8" s="7"/>
      <c r="H8" s="19"/>
      <c r="I8" s="19"/>
      <c r="J8" s="13"/>
      <c r="L8" s="34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</row>
    <row r="9" spans="1:16128" s="4" customFormat="1" x14ac:dyDescent="0.2">
      <c r="A9" s="1"/>
      <c r="B9" s="14"/>
      <c r="C9" s="1"/>
      <c r="D9" s="2"/>
      <c r="E9" s="6"/>
      <c r="F9" s="3"/>
      <c r="G9" s="7"/>
      <c r="H9" s="19"/>
      <c r="I9" s="19"/>
      <c r="J9" s="13"/>
      <c r="L9" s="34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</row>
    <row r="10" spans="1:16128" s="4" customFormat="1" x14ac:dyDescent="0.2">
      <c r="A10" s="1"/>
      <c r="B10" s="14"/>
      <c r="C10" s="1"/>
      <c r="D10" s="2"/>
      <c r="E10" s="6"/>
      <c r="F10" s="3"/>
      <c r="G10" s="7"/>
      <c r="H10" s="19"/>
      <c r="I10" s="19"/>
      <c r="J10" s="13"/>
      <c r="L10" s="34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</row>
    <row r="11" spans="1:16128" s="4" customFormat="1" x14ac:dyDescent="0.2">
      <c r="A11" s="1"/>
      <c r="B11" s="14"/>
      <c r="C11" s="1"/>
      <c r="D11" s="2"/>
      <c r="E11" s="6"/>
      <c r="F11" s="3"/>
      <c r="G11" s="7"/>
      <c r="H11" s="19"/>
      <c r="I11" s="19"/>
      <c r="J11" s="13"/>
      <c r="L11" s="34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</row>
  </sheetData>
  <mergeCells count="2">
    <mergeCell ref="H2:J2"/>
    <mergeCell ref="E3: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E807-B70B-A74F-8F54-B7FE481BC6A1}">
  <dimension ref="A1:AG102"/>
  <sheetViews>
    <sheetView zoomScale="120" zoomScaleNormal="120" workbookViewId="0">
      <pane xSplit="3" topLeftCell="D1" activePane="topRight" state="frozen"/>
      <selection activeCell="B1" sqref="B1"/>
      <selection pane="topRight" activeCell="E35" sqref="E35:J47"/>
    </sheetView>
  </sheetViews>
  <sheetFormatPr baseColWidth="10" defaultColWidth="8.83203125" defaultRowHeight="15" x14ac:dyDescent="0.2"/>
  <cols>
    <col min="1" max="1" width="8.6640625" style="1" bestFit="1" customWidth="1"/>
    <col min="2" max="2" width="58.33203125" style="14" customWidth="1"/>
    <col min="3" max="3" width="40.5" style="1" hidden="1" customWidth="1"/>
    <col min="4" max="4" width="8.5" style="2" customWidth="1"/>
    <col min="5" max="5" width="15.5" style="6" customWidth="1"/>
    <col min="6" max="6" width="15.6640625" style="3" customWidth="1"/>
    <col min="7" max="7" width="17" style="7" customWidth="1"/>
    <col min="8" max="8" width="13.5" style="19" customWidth="1"/>
    <col min="9" max="9" width="16.5" style="19" customWidth="1"/>
    <col min="10" max="10" width="15.5" style="13" customWidth="1"/>
    <col min="11" max="11" width="3.6640625" style="4" customWidth="1"/>
    <col min="12" max="12" width="13.5" style="19" hidden="1" customWidth="1"/>
    <col min="13" max="13" width="16.5" style="19" hidden="1" customWidth="1"/>
    <col min="14" max="14" width="2.1640625" style="18" hidden="1" customWidth="1"/>
    <col min="15" max="15" width="16.6640625" style="13" hidden="1" customWidth="1"/>
    <col min="16" max="16" width="8.83203125" style="4"/>
    <col min="17" max="17" width="13.83203125" style="4" hidden="1" customWidth="1"/>
    <col min="18" max="33" width="8.83203125" style="4"/>
    <col min="34" max="250" width="8.83203125" style="5"/>
    <col min="251" max="251" width="2.5" style="5" customWidth="1"/>
    <col min="252" max="252" width="8.5" style="5" customWidth="1"/>
    <col min="253" max="253" width="83" style="5" customWidth="1"/>
    <col min="254" max="258" width="0" style="5" hidden="1" customWidth="1"/>
    <col min="259" max="259" width="12" style="5" customWidth="1"/>
    <col min="260" max="260" width="13.83203125" style="5" customWidth="1"/>
    <col min="261" max="261" width="14" style="5" customWidth="1"/>
    <col min="262" max="506" width="8.83203125" style="5"/>
    <col min="507" max="507" width="2.5" style="5" customWidth="1"/>
    <col min="508" max="508" width="8.5" style="5" customWidth="1"/>
    <col min="509" max="509" width="83" style="5" customWidth="1"/>
    <col min="510" max="514" width="0" style="5" hidden="1" customWidth="1"/>
    <col min="515" max="515" width="12" style="5" customWidth="1"/>
    <col min="516" max="516" width="13.83203125" style="5" customWidth="1"/>
    <col min="517" max="517" width="14" style="5" customWidth="1"/>
    <col min="518" max="762" width="8.83203125" style="5"/>
    <col min="763" max="763" width="2.5" style="5" customWidth="1"/>
    <col min="764" max="764" width="8.5" style="5" customWidth="1"/>
    <col min="765" max="765" width="83" style="5" customWidth="1"/>
    <col min="766" max="770" width="0" style="5" hidden="1" customWidth="1"/>
    <col min="771" max="771" width="12" style="5" customWidth="1"/>
    <col min="772" max="772" width="13.83203125" style="5" customWidth="1"/>
    <col min="773" max="773" width="14" style="5" customWidth="1"/>
    <col min="774" max="1018" width="8.83203125" style="5"/>
    <col min="1019" max="1019" width="2.5" style="5" customWidth="1"/>
    <col min="1020" max="1020" width="8.5" style="5" customWidth="1"/>
    <col min="1021" max="1021" width="83" style="5" customWidth="1"/>
    <col min="1022" max="1026" width="0" style="5" hidden="1" customWidth="1"/>
    <col min="1027" max="1027" width="12" style="5" customWidth="1"/>
    <col min="1028" max="1028" width="13.83203125" style="5" customWidth="1"/>
    <col min="1029" max="1029" width="14" style="5" customWidth="1"/>
    <col min="1030" max="1274" width="8.83203125" style="5"/>
    <col min="1275" max="1275" width="2.5" style="5" customWidth="1"/>
    <col min="1276" max="1276" width="8.5" style="5" customWidth="1"/>
    <col min="1277" max="1277" width="83" style="5" customWidth="1"/>
    <col min="1278" max="1282" width="0" style="5" hidden="1" customWidth="1"/>
    <col min="1283" max="1283" width="12" style="5" customWidth="1"/>
    <col min="1284" max="1284" width="13.83203125" style="5" customWidth="1"/>
    <col min="1285" max="1285" width="14" style="5" customWidth="1"/>
    <col min="1286" max="1530" width="8.83203125" style="5"/>
    <col min="1531" max="1531" width="2.5" style="5" customWidth="1"/>
    <col min="1532" max="1532" width="8.5" style="5" customWidth="1"/>
    <col min="1533" max="1533" width="83" style="5" customWidth="1"/>
    <col min="1534" max="1538" width="0" style="5" hidden="1" customWidth="1"/>
    <col min="1539" max="1539" width="12" style="5" customWidth="1"/>
    <col min="1540" max="1540" width="13.83203125" style="5" customWidth="1"/>
    <col min="1541" max="1541" width="14" style="5" customWidth="1"/>
    <col min="1542" max="1786" width="8.83203125" style="5"/>
    <col min="1787" max="1787" width="2.5" style="5" customWidth="1"/>
    <col min="1788" max="1788" width="8.5" style="5" customWidth="1"/>
    <col min="1789" max="1789" width="83" style="5" customWidth="1"/>
    <col min="1790" max="1794" width="0" style="5" hidden="1" customWidth="1"/>
    <col min="1795" max="1795" width="12" style="5" customWidth="1"/>
    <col min="1796" max="1796" width="13.83203125" style="5" customWidth="1"/>
    <col min="1797" max="1797" width="14" style="5" customWidth="1"/>
    <col min="1798" max="2042" width="8.83203125" style="5"/>
    <col min="2043" max="2043" width="2.5" style="5" customWidth="1"/>
    <col min="2044" max="2044" width="8.5" style="5" customWidth="1"/>
    <col min="2045" max="2045" width="83" style="5" customWidth="1"/>
    <col min="2046" max="2050" width="0" style="5" hidden="1" customWidth="1"/>
    <col min="2051" max="2051" width="12" style="5" customWidth="1"/>
    <col min="2052" max="2052" width="13.83203125" style="5" customWidth="1"/>
    <col min="2053" max="2053" width="14" style="5" customWidth="1"/>
    <col min="2054" max="2298" width="8.83203125" style="5"/>
    <col min="2299" max="2299" width="2.5" style="5" customWidth="1"/>
    <col min="2300" max="2300" width="8.5" style="5" customWidth="1"/>
    <col min="2301" max="2301" width="83" style="5" customWidth="1"/>
    <col min="2302" max="2306" width="0" style="5" hidden="1" customWidth="1"/>
    <col min="2307" max="2307" width="12" style="5" customWidth="1"/>
    <col min="2308" max="2308" width="13.83203125" style="5" customWidth="1"/>
    <col min="2309" max="2309" width="14" style="5" customWidth="1"/>
    <col min="2310" max="2554" width="8.83203125" style="5"/>
    <col min="2555" max="2555" width="2.5" style="5" customWidth="1"/>
    <col min="2556" max="2556" width="8.5" style="5" customWidth="1"/>
    <col min="2557" max="2557" width="83" style="5" customWidth="1"/>
    <col min="2558" max="2562" width="0" style="5" hidden="1" customWidth="1"/>
    <col min="2563" max="2563" width="12" style="5" customWidth="1"/>
    <col min="2564" max="2564" width="13.83203125" style="5" customWidth="1"/>
    <col min="2565" max="2565" width="14" style="5" customWidth="1"/>
    <col min="2566" max="2810" width="8.83203125" style="5"/>
    <col min="2811" max="2811" width="2.5" style="5" customWidth="1"/>
    <col min="2812" max="2812" width="8.5" style="5" customWidth="1"/>
    <col min="2813" max="2813" width="83" style="5" customWidth="1"/>
    <col min="2814" max="2818" width="0" style="5" hidden="1" customWidth="1"/>
    <col min="2819" max="2819" width="12" style="5" customWidth="1"/>
    <col min="2820" max="2820" width="13.83203125" style="5" customWidth="1"/>
    <col min="2821" max="2821" width="14" style="5" customWidth="1"/>
    <col min="2822" max="3066" width="8.83203125" style="5"/>
    <col min="3067" max="3067" width="2.5" style="5" customWidth="1"/>
    <col min="3068" max="3068" width="8.5" style="5" customWidth="1"/>
    <col min="3069" max="3069" width="83" style="5" customWidth="1"/>
    <col min="3070" max="3074" width="0" style="5" hidden="1" customWidth="1"/>
    <col min="3075" max="3075" width="12" style="5" customWidth="1"/>
    <col min="3076" max="3076" width="13.83203125" style="5" customWidth="1"/>
    <col min="3077" max="3077" width="14" style="5" customWidth="1"/>
    <col min="3078" max="3322" width="8.83203125" style="5"/>
    <col min="3323" max="3323" width="2.5" style="5" customWidth="1"/>
    <col min="3324" max="3324" width="8.5" style="5" customWidth="1"/>
    <col min="3325" max="3325" width="83" style="5" customWidth="1"/>
    <col min="3326" max="3330" width="0" style="5" hidden="1" customWidth="1"/>
    <col min="3331" max="3331" width="12" style="5" customWidth="1"/>
    <col min="3332" max="3332" width="13.83203125" style="5" customWidth="1"/>
    <col min="3333" max="3333" width="14" style="5" customWidth="1"/>
    <col min="3334" max="3578" width="8.83203125" style="5"/>
    <col min="3579" max="3579" width="2.5" style="5" customWidth="1"/>
    <col min="3580" max="3580" width="8.5" style="5" customWidth="1"/>
    <col min="3581" max="3581" width="83" style="5" customWidth="1"/>
    <col min="3582" max="3586" width="0" style="5" hidden="1" customWidth="1"/>
    <col min="3587" max="3587" width="12" style="5" customWidth="1"/>
    <col min="3588" max="3588" width="13.83203125" style="5" customWidth="1"/>
    <col min="3589" max="3589" width="14" style="5" customWidth="1"/>
    <col min="3590" max="3834" width="8.83203125" style="5"/>
    <col min="3835" max="3835" width="2.5" style="5" customWidth="1"/>
    <col min="3836" max="3836" width="8.5" style="5" customWidth="1"/>
    <col min="3837" max="3837" width="83" style="5" customWidth="1"/>
    <col min="3838" max="3842" width="0" style="5" hidden="1" customWidth="1"/>
    <col min="3843" max="3843" width="12" style="5" customWidth="1"/>
    <col min="3844" max="3844" width="13.83203125" style="5" customWidth="1"/>
    <col min="3845" max="3845" width="14" style="5" customWidth="1"/>
    <col min="3846" max="4090" width="8.83203125" style="5"/>
    <col min="4091" max="4091" width="2.5" style="5" customWidth="1"/>
    <col min="4092" max="4092" width="8.5" style="5" customWidth="1"/>
    <col min="4093" max="4093" width="83" style="5" customWidth="1"/>
    <col min="4094" max="4098" width="0" style="5" hidden="1" customWidth="1"/>
    <col min="4099" max="4099" width="12" style="5" customWidth="1"/>
    <col min="4100" max="4100" width="13.83203125" style="5" customWidth="1"/>
    <col min="4101" max="4101" width="14" style="5" customWidth="1"/>
    <col min="4102" max="4346" width="8.83203125" style="5"/>
    <col min="4347" max="4347" width="2.5" style="5" customWidth="1"/>
    <col min="4348" max="4348" width="8.5" style="5" customWidth="1"/>
    <col min="4349" max="4349" width="83" style="5" customWidth="1"/>
    <col min="4350" max="4354" width="0" style="5" hidden="1" customWidth="1"/>
    <col min="4355" max="4355" width="12" style="5" customWidth="1"/>
    <col min="4356" max="4356" width="13.83203125" style="5" customWidth="1"/>
    <col min="4357" max="4357" width="14" style="5" customWidth="1"/>
    <col min="4358" max="4602" width="8.83203125" style="5"/>
    <col min="4603" max="4603" width="2.5" style="5" customWidth="1"/>
    <col min="4604" max="4604" width="8.5" style="5" customWidth="1"/>
    <col min="4605" max="4605" width="83" style="5" customWidth="1"/>
    <col min="4606" max="4610" width="0" style="5" hidden="1" customWidth="1"/>
    <col min="4611" max="4611" width="12" style="5" customWidth="1"/>
    <col min="4612" max="4612" width="13.83203125" style="5" customWidth="1"/>
    <col min="4613" max="4613" width="14" style="5" customWidth="1"/>
    <col min="4614" max="4858" width="8.83203125" style="5"/>
    <col min="4859" max="4859" width="2.5" style="5" customWidth="1"/>
    <col min="4860" max="4860" width="8.5" style="5" customWidth="1"/>
    <col min="4861" max="4861" width="83" style="5" customWidth="1"/>
    <col min="4862" max="4866" width="0" style="5" hidden="1" customWidth="1"/>
    <col min="4867" max="4867" width="12" style="5" customWidth="1"/>
    <col min="4868" max="4868" width="13.83203125" style="5" customWidth="1"/>
    <col min="4869" max="4869" width="14" style="5" customWidth="1"/>
    <col min="4870" max="5114" width="8.83203125" style="5"/>
    <col min="5115" max="5115" width="2.5" style="5" customWidth="1"/>
    <col min="5116" max="5116" width="8.5" style="5" customWidth="1"/>
    <col min="5117" max="5117" width="83" style="5" customWidth="1"/>
    <col min="5118" max="5122" width="0" style="5" hidden="1" customWidth="1"/>
    <col min="5123" max="5123" width="12" style="5" customWidth="1"/>
    <col min="5124" max="5124" width="13.83203125" style="5" customWidth="1"/>
    <col min="5125" max="5125" width="14" style="5" customWidth="1"/>
    <col min="5126" max="5370" width="8.83203125" style="5"/>
    <col min="5371" max="5371" width="2.5" style="5" customWidth="1"/>
    <col min="5372" max="5372" width="8.5" style="5" customWidth="1"/>
    <col min="5373" max="5373" width="83" style="5" customWidth="1"/>
    <col min="5374" max="5378" width="0" style="5" hidden="1" customWidth="1"/>
    <col min="5379" max="5379" width="12" style="5" customWidth="1"/>
    <col min="5380" max="5380" width="13.83203125" style="5" customWidth="1"/>
    <col min="5381" max="5381" width="14" style="5" customWidth="1"/>
    <col min="5382" max="5626" width="8.83203125" style="5"/>
    <col min="5627" max="5627" width="2.5" style="5" customWidth="1"/>
    <col min="5628" max="5628" width="8.5" style="5" customWidth="1"/>
    <col min="5629" max="5629" width="83" style="5" customWidth="1"/>
    <col min="5630" max="5634" width="0" style="5" hidden="1" customWidth="1"/>
    <col min="5635" max="5635" width="12" style="5" customWidth="1"/>
    <col min="5636" max="5636" width="13.83203125" style="5" customWidth="1"/>
    <col min="5637" max="5637" width="14" style="5" customWidth="1"/>
    <col min="5638" max="5882" width="8.83203125" style="5"/>
    <col min="5883" max="5883" width="2.5" style="5" customWidth="1"/>
    <col min="5884" max="5884" width="8.5" style="5" customWidth="1"/>
    <col min="5885" max="5885" width="83" style="5" customWidth="1"/>
    <col min="5886" max="5890" width="0" style="5" hidden="1" customWidth="1"/>
    <col min="5891" max="5891" width="12" style="5" customWidth="1"/>
    <col min="5892" max="5892" width="13.83203125" style="5" customWidth="1"/>
    <col min="5893" max="5893" width="14" style="5" customWidth="1"/>
    <col min="5894" max="6138" width="8.83203125" style="5"/>
    <col min="6139" max="6139" width="2.5" style="5" customWidth="1"/>
    <col min="6140" max="6140" width="8.5" style="5" customWidth="1"/>
    <col min="6141" max="6141" width="83" style="5" customWidth="1"/>
    <col min="6142" max="6146" width="0" style="5" hidden="1" customWidth="1"/>
    <col min="6147" max="6147" width="12" style="5" customWidth="1"/>
    <col min="6148" max="6148" width="13.83203125" style="5" customWidth="1"/>
    <col min="6149" max="6149" width="14" style="5" customWidth="1"/>
    <col min="6150" max="6394" width="8.83203125" style="5"/>
    <col min="6395" max="6395" width="2.5" style="5" customWidth="1"/>
    <col min="6396" max="6396" width="8.5" style="5" customWidth="1"/>
    <col min="6397" max="6397" width="83" style="5" customWidth="1"/>
    <col min="6398" max="6402" width="0" style="5" hidden="1" customWidth="1"/>
    <col min="6403" max="6403" width="12" style="5" customWidth="1"/>
    <col min="6404" max="6404" width="13.83203125" style="5" customWidth="1"/>
    <col min="6405" max="6405" width="14" style="5" customWidth="1"/>
    <col min="6406" max="6650" width="8.83203125" style="5"/>
    <col min="6651" max="6651" width="2.5" style="5" customWidth="1"/>
    <col min="6652" max="6652" width="8.5" style="5" customWidth="1"/>
    <col min="6653" max="6653" width="83" style="5" customWidth="1"/>
    <col min="6654" max="6658" width="0" style="5" hidden="1" customWidth="1"/>
    <col min="6659" max="6659" width="12" style="5" customWidth="1"/>
    <col min="6660" max="6660" width="13.83203125" style="5" customWidth="1"/>
    <col min="6661" max="6661" width="14" style="5" customWidth="1"/>
    <col min="6662" max="6906" width="8.83203125" style="5"/>
    <col min="6907" max="6907" width="2.5" style="5" customWidth="1"/>
    <col min="6908" max="6908" width="8.5" style="5" customWidth="1"/>
    <col min="6909" max="6909" width="83" style="5" customWidth="1"/>
    <col min="6910" max="6914" width="0" style="5" hidden="1" customWidth="1"/>
    <col min="6915" max="6915" width="12" style="5" customWidth="1"/>
    <col min="6916" max="6916" width="13.83203125" style="5" customWidth="1"/>
    <col min="6917" max="6917" width="14" style="5" customWidth="1"/>
    <col min="6918" max="7162" width="8.83203125" style="5"/>
    <col min="7163" max="7163" width="2.5" style="5" customWidth="1"/>
    <col min="7164" max="7164" width="8.5" style="5" customWidth="1"/>
    <col min="7165" max="7165" width="83" style="5" customWidth="1"/>
    <col min="7166" max="7170" width="0" style="5" hidden="1" customWidth="1"/>
    <col min="7171" max="7171" width="12" style="5" customWidth="1"/>
    <col min="7172" max="7172" width="13.83203125" style="5" customWidth="1"/>
    <col min="7173" max="7173" width="14" style="5" customWidth="1"/>
    <col min="7174" max="7418" width="8.83203125" style="5"/>
    <col min="7419" max="7419" width="2.5" style="5" customWidth="1"/>
    <col min="7420" max="7420" width="8.5" style="5" customWidth="1"/>
    <col min="7421" max="7421" width="83" style="5" customWidth="1"/>
    <col min="7422" max="7426" width="0" style="5" hidden="1" customWidth="1"/>
    <col min="7427" max="7427" width="12" style="5" customWidth="1"/>
    <col min="7428" max="7428" width="13.83203125" style="5" customWidth="1"/>
    <col min="7429" max="7429" width="14" style="5" customWidth="1"/>
    <col min="7430" max="7674" width="8.83203125" style="5"/>
    <col min="7675" max="7675" width="2.5" style="5" customWidth="1"/>
    <col min="7676" max="7676" width="8.5" style="5" customWidth="1"/>
    <col min="7677" max="7677" width="83" style="5" customWidth="1"/>
    <col min="7678" max="7682" width="0" style="5" hidden="1" customWidth="1"/>
    <col min="7683" max="7683" width="12" style="5" customWidth="1"/>
    <col min="7684" max="7684" width="13.83203125" style="5" customWidth="1"/>
    <col min="7685" max="7685" width="14" style="5" customWidth="1"/>
    <col min="7686" max="7930" width="8.83203125" style="5"/>
    <col min="7931" max="7931" width="2.5" style="5" customWidth="1"/>
    <col min="7932" max="7932" width="8.5" style="5" customWidth="1"/>
    <col min="7933" max="7933" width="83" style="5" customWidth="1"/>
    <col min="7934" max="7938" width="0" style="5" hidden="1" customWidth="1"/>
    <col min="7939" max="7939" width="12" style="5" customWidth="1"/>
    <col min="7940" max="7940" width="13.83203125" style="5" customWidth="1"/>
    <col min="7941" max="7941" width="14" style="5" customWidth="1"/>
    <col min="7942" max="8186" width="8.83203125" style="5"/>
    <col min="8187" max="8187" width="2.5" style="5" customWidth="1"/>
    <col min="8188" max="8188" width="8.5" style="5" customWidth="1"/>
    <col min="8189" max="8189" width="83" style="5" customWidth="1"/>
    <col min="8190" max="8194" width="0" style="5" hidden="1" customWidth="1"/>
    <col min="8195" max="8195" width="12" style="5" customWidth="1"/>
    <col min="8196" max="8196" width="13.83203125" style="5" customWidth="1"/>
    <col min="8197" max="8197" width="14" style="5" customWidth="1"/>
    <col min="8198" max="8442" width="8.83203125" style="5"/>
    <col min="8443" max="8443" width="2.5" style="5" customWidth="1"/>
    <col min="8444" max="8444" width="8.5" style="5" customWidth="1"/>
    <col min="8445" max="8445" width="83" style="5" customWidth="1"/>
    <col min="8446" max="8450" width="0" style="5" hidden="1" customWidth="1"/>
    <col min="8451" max="8451" width="12" style="5" customWidth="1"/>
    <col min="8452" max="8452" width="13.83203125" style="5" customWidth="1"/>
    <col min="8453" max="8453" width="14" style="5" customWidth="1"/>
    <col min="8454" max="8698" width="8.83203125" style="5"/>
    <col min="8699" max="8699" width="2.5" style="5" customWidth="1"/>
    <col min="8700" max="8700" width="8.5" style="5" customWidth="1"/>
    <col min="8701" max="8701" width="83" style="5" customWidth="1"/>
    <col min="8702" max="8706" width="0" style="5" hidden="1" customWidth="1"/>
    <col min="8707" max="8707" width="12" style="5" customWidth="1"/>
    <col min="8708" max="8708" width="13.83203125" style="5" customWidth="1"/>
    <col min="8709" max="8709" width="14" style="5" customWidth="1"/>
    <col min="8710" max="8954" width="8.83203125" style="5"/>
    <col min="8955" max="8955" width="2.5" style="5" customWidth="1"/>
    <col min="8956" max="8956" width="8.5" style="5" customWidth="1"/>
    <col min="8957" max="8957" width="83" style="5" customWidth="1"/>
    <col min="8958" max="8962" width="0" style="5" hidden="1" customWidth="1"/>
    <col min="8963" max="8963" width="12" style="5" customWidth="1"/>
    <col min="8964" max="8964" width="13.83203125" style="5" customWidth="1"/>
    <col min="8965" max="8965" width="14" style="5" customWidth="1"/>
    <col min="8966" max="9210" width="8.83203125" style="5"/>
    <col min="9211" max="9211" width="2.5" style="5" customWidth="1"/>
    <col min="9212" max="9212" width="8.5" style="5" customWidth="1"/>
    <col min="9213" max="9213" width="83" style="5" customWidth="1"/>
    <col min="9214" max="9218" width="0" style="5" hidden="1" customWidth="1"/>
    <col min="9219" max="9219" width="12" style="5" customWidth="1"/>
    <col min="9220" max="9220" width="13.83203125" style="5" customWidth="1"/>
    <col min="9221" max="9221" width="14" style="5" customWidth="1"/>
    <col min="9222" max="9466" width="8.83203125" style="5"/>
    <col min="9467" max="9467" width="2.5" style="5" customWidth="1"/>
    <col min="9468" max="9468" width="8.5" style="5" customWidth="1"/>
    <col min="9469" max="9469" width="83" style="5" customWidth="1"/>
    <col min="9470" max="9474" width="0" style="5" hidden="1" customWidth="1"/>
    <col min="9475" max="9475" width="12" style="5" customWidth="1"/>
    <col min="9476" max="9476" width="13.83203125" style="5" customWidth="1"/>
    <col min="9477" max="9477" width="14" style="5" customWidth="1"/>
    <col min="9478" max="9722" width="8.83203125" style="5"/>
    <col min="9723" max="9723" width="2.5" style="5" customWidth="1"/>
    <col min="9724" max="9724" width="8.5" style="5" customWidth="1"/>
    <col min="9725" max="9725" width="83" style="5" customWidth="1"/>
    <col min="9726" max="9730" width="0" style="5" hidden="1" customWidth="1"/>
    <col min="9731" max="9731" width="12" style="5" customWidth="1"/>
    <col min="9732" max="9732" width="13.83203125" style="5" customWidth="1"/>
    <col min="9733" max="9733" width="14" style="5" customWidth="1"/>
    <col min="9734" max="9978" width="8.83203125" style="5"/>
    <col min="9979" max="9979" width="2.5" style="5" customWidth="1"/>
    <col min="9980" max="9980" width="8.5" style="5" customWidth="1"/>
    <col min="9981" max="9981" width="83" style="5" customWidth="1"/>
    <col min="9982" max="9986" width="0" style="5" hidden="1" customWidth="1"/>
    <col min="9987" max="9987" width="12" style="5" customWidth="1"/>
    <col min="9988" max="9988" width="13.83203125" style="5" customWidth="1"/>
    <col min="9989" max="9989" width="14" style="5" customWidth="1"/>
    <col min="9990" max="10234" width="8.83203125" style="5"/>
    <col min="10235" max="10235" width="2.5" style="5" customWidth="1"/>
    <col min="10236" max="10236" width="8.5" style="5" customWidth="1"/>
    <col min="10237" max="10237" width="83" style="5" customWidth="1"/>
    <col min="10238" max="10242" width="0" style="5" hidden="1" customWidth="1"/>
    <col min="10243" max="10243" width="12" style="5" customWidth="1"/>
    <col min="10244" max="10244" width="13.83203125" style="5" customWidth="1"/>
    <col min="10245" max="10245" width="14" style="5" customWidth="1"/>
    <col min="10246" max="10490" width="8.83203125" style="5"/>
    <col min="10491" max="10491" width="2.5" style="5" customWidth="1"/>
    <col min="10492" max="10492" width="8.5" style="5" customWidth="1"/>
    <col min="10493" max="10493" width="83" style="5" customWidth="1"/>
    <col min="10494" max="10498" width="0" style="5" hidden="1" customWidth="1"/>
    <col min="10499" max="10499" width="12" style="5" customWidth="1"/>
    <col min="10500" max="10500" width="13.83203125" style="5" customWidth="1"/>
    <col min="10501" max="10501" width="14" style="5" customWidth="1"/>
    <col min="10502" max="10746" width="8.83203125" style="5"/>
    <col min="10747" max="10747" width="2.5" style="5" customWidth="1"/>
    <col min="10748" max="10748" width="8.5" style="5" customWidth="1"/>
    <col min="10749" max="10749" width="83" style="5" customWidth="1"/>
    <col min="10750" max="10754" width="0" style="5" hidden="1" customWidth="1"/>
    <col min="10755" max="10755" width="12" style="5" customWidth="1"/>
    <col min="10756" max="10756" width="13.83203125" style="5" customWidth="1"/>
    <col min="10757" max="10757" width="14" style="5" customWidth="1"/>
    <col min="10758" max="11002" width="8.83203125" style="5"/>
    <col min="11003" max="11003" width="2.5" style="5" customWidth="1"/>
    <col min="11004" max="11004" width="8.5" style="5" customWidth="1"/>
    <col min="11005" max="11005" width="83" style="5" customWidth="1"/>
    <col min="11006" max="11010" width="0" style="5" hidden="1" customWidth="1"/>
    <col min="11011" max="11011" width="12" style="5" customWidth="1"/>
    <col min="11012" max="11012" width="13.83203125" style="5" customWidth="1"/>
    <col min="11013" max="11013" width="14" style="5" customWidth="1"/>
    <col min="11014" max="11258" width="8.83203125" style="5"/>
    <col min="11259" max="11259" width="2.5" style="5" customWidth="1"/>
    <col min="11260" max="11260" width="8.5" style="5" customWidth="1"/>
    <col min="11261" max="11261" width="83" style="5" customWidth="1"/>
    <col min="11262" max="11266" width="0" style="5" hidden="1" customWidth="1"/>
    <col min="11267" max="11267" width="12" style="5" customWidth="1"/>
    <col min="11268" max="11268" width="13.83203125" style="5" customWidth="1"/>
    <col min="11269" max="11269" width="14" style="5" customWidth="1"/>
    <col min="11270" max="11514" width="8.83203125" style="5"/>
    <col min="11515" max="11515" width="2.5" style="5" customWidth="1"/>
    <col min="11516" max="11516" width="8.5" style="5" customWidth="1"/>
    <col min="11517" max="11517" width="83" style="5" customWidth="1"/>
    <col min="11518" max="11522" width="0" style="5" hidden="1" customWidth="1"/>
    <col min="11523" max="11523" width="12" style="5" customWidth="1"/>
    <col min="11524" max="11524" width="13.83203125" style="5" customWidth="1"/>
    <col min="11525" max="11525" width="14" style="5" customWidth="1"/>
    <col min="11526" max="11770" width="8.83203125" style="5"/>
    <col min="11771" max="11771" width="2.5" style="5" customWidth="1"/>
    <col min="11772" max="11772" width="8.5" style="5" customWidth="1"/>
    <col min="11773" max="11773" width="83" style="5" customWidth="1"/>
    <col min="11774" max="11778" width="0" style="5" hidden="1" customWidth="1"/>
    <col min="11779" max="11779" width="12" style="5" customWidth="1"/>
    <col min="11780" max="11780" width="13.83203125" style="5" customWidth="1"/>
    <col min="11781" max="11781" width="14" style="5" customWidth="1"/>
    <col min="11782" max="12026" width="8.83203125" style="5"/>
    <col min="12027" max="12027" width="2.5" style="5" customWidth="1"/>
    <col min="12028" max="12028" width="8.5" style="5" customWidth="1"/>
    <col min="12029" max="12029" width="83" style="5" customWidth="1"/>
    <col min="12030" max="12034" width="0" style="5" hidden="1" customWidth="1"/>
    <col min="12035" max="12035" width="12" style="5" customWidth="1"/>
    <col min="12036" max="12036" width="13.83203125" style="5" customWidth="1"/>
    <col min="12037" max="12037" width="14" style="5" customWidth="1"/>
    <col min="12038" max="12282" width="8.83203125" style="5"/>
    <col min="12283" max="12283" width="2.5" style="5" customWidth="1"/>
    <col min="12284" max="12284" width="8.5" style="5" customWidth="1"/>
    <col min="12285" max="12285" width="83" style="5" customWidth="1"/>
    <col min="12286" max="12290" width="0" style="5" hidden="1" customWidth="1"/>
    <col min="12291" max="12291" width="12" style="5" customWidth="1"/>
    <col min="12292" max="12292" width="13.83203125" style="5" customWidth="1"/>
    <col min="12293" max="12293" width="14" style="5" customWidth="1"/>
    <col min="12294" max="12538" width="8.83203125" style="5"/>
    <col min="12539" max="12539" width="2.5" style="5" customWidth="1"/>
    <col min="12540" max="12540" width="8.5" style="5" customWidth="1"/>
    <col min="12541" max="12541" width="83" style="5" customWidth="1"/>
    <col min="12542" max="12546" width="0" style="5" hidden="1" customWidth="1"/>
    <col min="12547" max="12547" width="12" style="5" customWidth="1"/>
    <col min="12548" max="12548" width="13.83203125" style="5" customWidth="1"/>
    <col min="12549" max="12549" width="14" style="5" customWidth="1"/>
    <col min="12550" max="12794" width="8.83203125" style="5"/>
    <col min="12795" max="12795" width="2.5" style="5" customWidth="1"/>
    <col min="12796" max="12796" width="8.5" style="5" customWidth="1"/>
    <col min="12797" max="12797" width="83" style="5" customWidth="1"/>
    <col min="12798" max="12802" width="0" style="5" hidden="1" customWidth="1"/>
    <col min="12803" max="12803" width="12" style="5" customWidth="1"/>
    <col min="12804" max="12804" width="13.83203125" style="5" customWidth="1"/>
    <col min="12805" max="12805" width="14" style="5" customWidth="1"/>
    <col min="12806" max="13050" width="8.83203125" style="5"/>
    <col min="13051" max="13051" width="2.5" style="5" customWidth="1"/>
    <col min="13052" max="13052" width="8.5" style="5" customWidth="1"/>
    <col min="13053" max="13053" width="83" style="5" customWidth="1"/>
    <col min="13054" max="13058" width="0" style="5" hidden="1" customWidth="1"/>
    <col min="13059" max="13059" width="12" style="5" customWidth="1"/>
    <col min="13060" max="13060" width="13.83203125" style="5" customWidth="1"/>
    <col min="13061" max="13061" width="14" style="5" customWidth="1"/>
    <col min="13062" max="13306" width="8.83203125" style="5"/>
    <col min="13307" max="13307" width="2.5" style="5" customWidth="1"/>
    <col min="13308" max="13308" width="8.5" style="5" customWidth="1"/>
    <col min="13309" max="13309" width="83" style="5" customWidth="1"/>
    <col min="13310" max="13314" width="0" style="5" hidden="1" customWidth="1"/>
    <col min="13315" max="13315" width="12" style="5" customWidth="1"/>
    <col min="13316" max="13316" width="13.83203125" style="5" customWidth="1"/>
    <col min="13317" max="13317" width="14" style="5" customWidth="1"/>
    <col min="13318" max="13562" width="8.83203125" style="5"/>
    <col min="13563" max="13563" width="2.5" style="5" customWidth="1"/>
    <col min="13564" max="13564" width="8.5" style="5" customWidth="1"/>
    <col min="13565" max="13565" width="83" style="5" customWidth="1"/>
    <col min="13566" max="13570" width="0" style="5" hidden="1" customWidth="1"/>
    <col min="13571" max="13571" width="12" style="5" customWidth="1"/>
    <col min="13572" max="13572" width="13.83203125" style="5" customWidth="1"/>
    <col min="13573" max="13573" width="14" style="5" customWidth="1"/>
    <col min="13574" max="13818" width="8.83203125" style="5"/>
    <col min="13819" max="13819" width="2.5" style="5" customWidth="1"/>
    <col min="13820" max="13820" width="8.5" style="5" customWidth="1"/>
    <col min="13821" max="13821" width="83" style="5" customWidth="1"/>
    <col min="13822" max="13826" width="0" style="5" hidden="1" customWidth="1"/>
    <col min="13827" max="13827" width="12" style="5" customWidth="1"/>
    <col min="13828" max="13828" width="13.83203125" style="5" customWidth="1"/>
    <col min="13829" max="13829" width="14" style="5" customWidth="1"/>
    <col min="13830" max="14074" width="8.83203125" style="5"/>
    <col min="14075" max="14075" width="2.5" style="5" customWidth="1"/>
    <col min="14076" max="14076" width="8.5" style="5" customWidth="1"/>
    <col min="14077" max="14077" width="83" style="5" customWidth="1"/>
    <col min="14078" max="14082" width="0" style="5" hidden="1" customWidth="1"/>
    <col min="14083" max="14083" width="12" style="5" customWidth="1"/>
    <col min="14084" max="14084" width="13.83203125" style="5" customWidth="1"/>
    <col min="14085" max="14085" width="14" style="5" customWidth="1"/>
    <col min="14086" max="14330" width="8.83203125" style="5"/>
    <col min="14331" max="14331" width="2.5" style="5" customWidth="1"/>
    <col min="14332" max="14332" width="8.5" style="5" customWidth="1"/>
    <col min="14333" max="14333" width="83" style="5" customWidth="1"/>
    <col min="14334" max="14338" width="0" style="5" hidden="1" customWidth="1"/>
    <col min="14339" max="14339" width="12" style="5" customWidth="1"/>
    <col min="14340" max="14340" width="13.83203125" style="5" customWidth="1"/>
    <col min="14341" max="14341" width="14" style="5" customWidth="1"/>
    <col min="14342" max="14586" width="8.83203125" style="5"/>
    <col min="14587" max="14587" width="2.5" style="5" customWidth="1"/>
    <col min="14588" max="14588" width="8.5" style="5" customWidth="1"/>
    <col min="14589" max="14589" width="83" style="5" customWidth="1"/>
    <col min="14590" max="14594" width="0" style="5" hidden="1" customWidth="1"/>
    <col min="14595" max="14595" width="12" style="5" customWidth="1"/>
    <col min="14596" max="14596" width="13.83203125" style="5" customWidth="1"/>
    <col min="14597" max="14597" width="14" style="5" customWidth="1"/>
    <col min="14598" max="14842" width="8.83203125" style="5"/>
    <col min="14843" max="14843" width="2.5" style="5" customWidth="1"/>
    <col min="14844" max="14844" width="8.5" style="5" customWidth="1"/>
    <col min="14845" max="14845" width="83" style="5" customWidth="1"/>
    <col min="14846" max="14850" width="0" style="5" hidden="1" customWidth="1"/>
    <col min="14851" max="14851" width="12" style="5" customWidth="1"/>
    <col min="14852" max="14852" width="13.83203125" style="5" customWidth="1"/>
    <col min="14853" max="14853" width="14" style="5" customWidth="1"/>
    <col min="14854" max="15098" width="8.83203125" style="5"/>
    <col min="15099" max="15099" width="2.5" style="5" customWidth="1"/>
    <col min="15100" max="15100" width="8.5" style="5" customWidth="1"/>
    <col min="15101" max="15101" width="83" style="5" customWidth="1"/>
    <col min="15102" max="15106" width="0" style="5" hidden="1" customWidth="1"/>
    <col min="15107" max="15107" width="12" style="5" customWidth="1"/>
    <col min="15108" max="15108" width="13.83203125" style="5" customWidth="1"/>
    <col min="15109" max="15109" width="14" style="5" customWidth="1"/>
    <col min="15110" max="15354" width="8.83203125" style="5"/>
    <col min="15355" max="15355" width="2.5" style="5" customWidth="1"/>
    <col min="15356" max="15356" width="8.5" style="5" customWidth="1"/>
    <col min="15357" max="15357" width="83" style="5" customWidth="1"/>
    <col min="15358" max="15362" width="0" style="5" hidden="1" customWidth="1"/>
    <col min="15363" max="15363" width="12" style="5" customWidth="1"/>
    <col min="15364" max="15364" width="13.83203125" style="5" customWidth="1"/>
    <col min="15365" max="15365" width="14" style="5" customWidth="1"/>
    <col min="15366" max="15610" width="8.83203125" style="5"/>
    <col min="15611" max="15611" width="2.5" style="5" customWidth="1"/>
    <col min="15612" max="15612" width="8.5" style="5" customWidth="1"/>
    <col min="15613" max="15613" width="83" style="5" customWidth="1"/>
    <col min="15614" max="15618" width="0" style="5" hidden="1" customWidth="1"/>
    <col min="15619" max="15619" width="12" style="5" customWidth="1"/>
    <col min="15620" max="15620" width="13.83203125" style="5" customWidth="1"/>
    <col min="15621" max="15621" width="14" style="5" customWidth="1"/>
    <col min="15622" max="15866" width="8.83203125" style="5"/>
    <col min="15867" max="15867" width="2.5" style="5" customWidth="1"/>
    <col min="15868" max="15868" width="8.5" style="5" customWidth="1"/>
    <col min="15869" max="15869" width="83" style="5" customWidth="1"/>
    <col min="15870" max="15874" width="0" style="5" hidden="1" customWidth="1"/>
    <col min="15875" max="15875" width="12" style="5" customWidth="1"/>
    <col min="15876" max="15876" width="13.83203125" style="5" customWidth="1"/>
    <col min="15877" max="15877" width="14" style="5" customWidth="1"/>
    <col min="15878" max="16122" width="8.83203125" style="5"/>
    <col min="16123" max="16123" width="2.5" style="5" customWidth="1"/>
    <col min="16124" max="16124" width="8.5" style="5" customWidth="1"/>
    <col min="16125" max="16125" width="83" style="5" customWidth="1"/>
    <col min="16126" max="16130" width="0" style="5" hidden="1" customWidth="1"/>
    <col min="16131" max="16131" width="12" style="5" customWidth="1"/>
    <col min="16132" max="16132" width="13.83203125" style="5" customWidth="1"/>
    <col min="16133" max="16133" width="14" style="5" customWidth="1"/>
    <col min="16134" max="16384" width="8.83203125" style="5"/>
  </cols>
  <sheetData>
    <row r="1" spans="1:17" ht="24" thickBot="1" x14ac:dyDescent="0.25">
      <c r="B1" s="38" t="s">
        <v>138</v>
      </c>
    </row>
    <row r="2" spans="1:17" ht="44.25" customHeight="1" x14ac:dyDescent="0.2">
      <c r="A2" s="93"/>
      <c r="B2" s="94"/>
      <c r="C2" s="93"/>
      <c r="D2" s="95"/>
      <c r="E2" s="96"/>
      <c r="F2" s="97"/>
      <c r="G2" s="98"/>
      <c r="H2" s="172" t="s">
        <v>144</v>
      </c>
      <c r="I2" s="173"/>
      <c r="J2" s="174"/>
      <c r="L2" s="169" t="s">
        <v>145</v>
      </c>
      <c r="M2" s="170"/>
      <c r="N2" s="170"/>
      <c r="O2" s="171"/>
    </row>
    <row r="3" spans="1:17" ht="40.5" customHeight="1" x14ac:dyDescent="0.2">
      <c r="A3" s="93"/>
      <c r="B3" s="94"/>
      <c r="C3" s="93"/>
      <c r="D3" s="95"/>
      <c r="E3" s="159" t="s">
        <v>140</v>
      </c>
      <c r="F3" s="163"/>
      <c r="G3" s="164"/>
      <c r="H3" s="147" t="s">
        <v>141</v>
      </c>
      <c r="I3" s="147" t="s">
        <v>142</v>
      </c>
      <c r="J3" s="100" t="s">
        <v>9</v>
      </c>
      <c r="L3" s="56" t="s">
        <v>141</v>
      </c>
      <c r="M3" s="17" t="s">
        <v>142</v>
      </c>
      <c r="N3" s="57"/>
      <c r="O3" s="58" t="s">
        <v>146</v>
      </c>
    </row>
    <row r="4" spans="1:17" x14ac:dyDescent="0.2">
      <c r="A4" s="101" t="s">
        <v>6</v>
      </c>
      <c r="B4" s="102" t="s">
        <v>7</v>
      </c>
      <c r="C4" s="101" t="s">
        <v>8</v>
      </c>
      <c r="D4" s="103" t="s">
        <v>130</v>
      </c>
      <c r="E4" s="104" t="s">
        <v>1</v>
      </c>
      <c r="F4" s="105" t="s">
        <v>0</v>
      </c>
      <c r="G4" s="106" t="s">
        <v>5</v>
      </c>
      <c r="H4" s="167" t="s">
        <v>0</v>
      </c>
      <c r="I4" s="168"/>
      <c r="J4" s="107" t="s">
        <v>1</v>
      </c>
      <c r="L4" s="165" t="s">
        <v>0</v>
      </c>
      <c r="M4" s="166"/>
      <c r="N4" s="59"/>
      <c r="O4" s="78" t="s">
        <v>1</v>
      </c>
      <c r="Q4" s="34"/>
    </row>
    <row r="5" spans="1:17" ht="15" hidden="1" customHeight="1" x14ac:dyDescent="0.2">
      <c r="A5" s="108">
        <v>9631</v>
      </c>
      <c r="B5" s="94" t="s">
        <v>108</v>
      </c>
      <c r="C5" s="93" t="s">
        <v>109</v>
      </c>
      <c r="D5" s="95" t="s">
        <v>131</v>
      </c>
      <c r="E5" s="121">
        <v>169</v>
      </c>
      <c r="F5" s="122">
        <v>107598.72</v>
      </c>
      <c r="G5" s="123">
        <f t="shared" ref="G5:G10" si="0">E5+F5</f>
        <v>107767.72</v>
      </c>
      <c r="H5" s="134">
        <v>0</v>
      </c>
      <c r="I5" s="124">
        <v>0</v>
      </c>
      <c r="J5" s="125">
        <v>104.25</v>
      </c>
      <c r="L5" s="60">
        <v>0</v>
      </c>
      <c r="M5" s="24">
        <v>0</v>
      </c>
      <c r="N5" s="59"/>
      <c r="O5" s="79">
        <v>169</v>
      </c>
      <c r="Q5" s="34"/>
    </row>
    <row r="6" spans="1:17" ht="15" hidden="1" customHeight="1" x14ac:dyDescent="0.2">
      <c r="A6" s="127">
        <v>9632</v>
      </c>
      <c r="B6" s="94" t="s">
        <v>110</v>
      </c>
      <c r="C6" s="127" t="s">
        <v>109</v>
      </c>
      <c r="D6" s="128" t="s">
        <v>131</v>
      </c>
      <c r="E6" s="135">
        <v>0</v>
      </c>
      <c r="F6" s="136">
        <v>-170.2</v>
      </c>
      <c r="G6" s="137">
        <f t="shared" si="0"/>
        <v>-170.2</v>
      </c>
      <c r="H6" s="134"/>
      <c r="I6" s="124"/>
      <c r="J6" s="138"/>
      <c r="L6" s="60"/>
      <c r="M6" s="24"/>
      <c r="N6" s="59"/>
      <c r="O6" s="80">
        <v>0</v>
      </c>
      <c r="Q6" s="34"/>
    </row>
    <row r="7" spans="1:17" ht="15" hidden="1" customHeight="1" x14ac:dyDescent="0.2">
      <c r="A7" s="127">
        <v>9634</v>
      </c>
      <c r="B7" s="94" t="s">
        <v>113</v>
      </c>
      <c r="C7" s="127" t="s">
        <v>109</v>
      </c>
      <c r="D7" s="128" t="s">
        <v>131</v>
      </c>
      <c r="E7" s="135">
        <v>0</v>
      </c>
      <c r="F7" s="136">
        <v>0</v>
      </c>
      <c r="G7" s="137">
        <f t="shared" si="0"/>
        <v>0</v>
      </c>
      <c r="H7" s="134"/>
      <c r="I7" s="124"/>
      <c r="J7" s="138"/>
      <c r="L7" s="60"/>
      <c r="M7" s="24"/>
      <c r="N7" s="59"/>
      <c r="O7" s="80">
        <v>0</v>
      </c>
      <c r="Q7" s="34"/>
    </row>
    <row r="8" spans="1:17" ht="15" hidden="1" customHeight="1" x14ac:dyDescent="0.2">
      <c r="A8" s="108">
        <v>9640</v>
      </c>
      <c r="B8" s="94" t="s">
        <v>119</v>
      </c>
      <c r="C8" s="93" t="s">
        <v>109</v>
      </c>
      <c r="D8" s="95" t="s">
        <v>131</v>
      </c>
      <c r="E8" s="121">
        <v>400.91</v>
      </c>
      <c r="F8" s="122">
        <v>12013.53</v>
      </c>
      <c r="G8" s="123">
        <f t="shared" si="0"/>
        <v>12414.44</v>
      </c>
      <c r="H8" s="134">
        <v>0</v>
      </c>
      <c r="I8" s="124">
        <v>0</v>
      </c>
      <c r="J8" s="125">
        <v>391.41</v>
      </c>
      <c r="L8" s="60">
        <v>0</v>
      </c>
      <c r="M8" s="24">
        <v>0</v>
      </c>
      <c r="N8" s="59"/>
      <c r="O8" s="79">
        <v>400.91</v>
      </c>
      <c r="Q8" s="34"/>
    </row>
    <row r="9" spans="1:17" ht="15" hidden="1" customHeight="1" x14ac:dyDescent="0.2">
      <c r="A9" s="127">
        <v>9641</v>
      </c>
      <c r="B9" s="94" t="s">
        <v>120</v>
      </c>
      <c r="C9" s="127" t="s">
        <v>109</v>
      </c>
      <c r="D9" s="128" t="s">
        <v>131</v>
      </c>
      <c r="E9" s="135">
        <v>0</v>
      </c>
      <c r="F9" s="136">
        <v>0</v>
      </c>
      <c r="G9" s="137">
        <f t="shared" si="0"/>
        <v>0</v>
      </c>
      <c r="H9" s="124"/>
      <c r="I9" s="124"/>
      <c r="J9" s="138">
        <v>0</v>
      </c>
      <c r="L9" s="63"/>
      <c r="M9" s="24"/>
      <c r="N9" s="59"/>
      <c r="O9" s="81">
        <v>0</v>
      </c>
      <c r="Q9" s="34"/>
    </row>
    <row r="10" spans="1:17" ht="15" hidden="1" customHeight="1" x14ac:dyDescent="0.2">
      <c r="A10" s="93"/>
      <c r="B10" s="94"/>
      <c r="C10" s="93"/>
      <c r="D10" s="113" t="s">
        <v>131</v>
      </c>
      <c r="E10" s="107">
        <f>SUM(E5:E9)</f>
        <v>569.91000000000008</v>
      </c>
      <c r="F10" s="126">
        <f>SUM(F5:F9)</f>
        <v>119442.05</v>
      </c>
      <c r="G10" s="106">
        <f t="shared" si="0"/>
        <v>120011.96</v>
      </c>
      <c r="H10" s="126">
        <v>0</v>
      </c>
      <c r="I10" s="126">
        <v>0</v>
      </c>
      <c r="J10" s="107">
        <f>SUM(J5:J9)</f>
        <v>495.66</v>
      </c>
      <c r="L10" s="65">
        <v>0</v>
      </c>
      <c r="M10" s="26">
        <v>0</v>
      </c>
      <c r="N10" s="59"/>
      <c r="O10" s="66">
        <f>SUM(O5:O9)</f>
        <v>569.91000000000008</v>
      </c>
      <c r="Q10" s="34"/>
    </row>
    <row r="11" spans="1:17" ht="15" hidden="1" customHeight="1" x14ac:dyDescent="0.2">
      <c r="A11" s="93"/>
      <c r="B11" s="94"/>
      <c r="C11" s="93"/>
      <c r="D11" s="113"/>
      <c r="E11" s="107"/>
      <c r="F11" s="126"/>
      <c r="G11" s="106"/>
      <c r="H11" s="124"/>
      <c r="I11" s="124"/>
      <c r="J11" s="107"/>
      <c r="L11" s="67"/>
      <c r="M11" s="68"/>
      <c r="N11" s="59"/>
      <c r="O11" s="69"/>
      <c r="Q11" s="34"/>
    </row>
    <row r="12" spans="1:17" ht="15" hidden="1" customHeight="1" x14ac:dyDescent="0.2">
      <c r="A12" s="108">
        <v>9603</v>
      </c>
      <c r="B12" s="94" t="s">
        <v>52</v>
      </c>
      <c r="C12" s="93" t="s">
        <v>53</v>
      </c>
      <c r="D12" s="95" t="s">
        <v>2</v>
      </c>
      <c r="E12" s="121">
        <v>5520.88</v>
      </c>
      <c r="F12" s="122">
        <v>113156.26</v>
      </c>
      <c r="G12" s="123">
        <f t="shared" ref="G12:G18" si="1">E12+F12</f>
        <v>118677.14</v>
      </c>
      <c r="H12" s="124">
        <v>0</v>
      </c>
      <c r="I12" s="124">
        <v>0</v>
      </c>
      <c r="J12" s="125">
        <v>5520.88</v>
      </c>
      <c r="L12" s="63">
        <v>0</v>
      </c>
      <c r="M12" s="24">
        <v>0</v>
      </c>
      <c r="N12" s="59"/>
      <c r="O12" s="79">
        <v>5520.88</v>
      </c>
      <c r="Q12" s="34"/>
    </row>
    <row r="13" spans="1:17" ht="15" hidden="1" customHeight="1" x14ac:dyDescent="0.2">
      <c r="A13" s="108">
        <v>9604</v>
      </c>
      <c r="B13" s="94" t="s">
        <v>54</v>
      </c>
      <c r="C13" s="93" t="s">
        <v>55</v>
      </c>
      <c r="D13" s="95" t="s">
        <v>2</v>
      </c>
      <c r="E13" s="121">
        <v>8612.4500000000007</v>
      </c>
      <c r="F13" s="122">
        <v>1829.82</v>
      </c>
      <c r="G13" s="123">
        <f t="shared" si="1"/>
        <v>10442.27</v>
      </c>
      <c r="H13" s="124">
        <v>0</v>
      </c>
      <c r="I13" s="124">
        <v>1829.82</v>
      </c>
      <c r="J13" s="125">
        <v>8612.4500000000007</v>
      </c>
      <c r="L13" s="63">
        <v>0</v>
      </c>
      <c r="M13" s="24">
        <v>1829.82</v>
      </c>
      <c r="N13" s="59"/>
      <c r="O13" s="79">
        <v>8612.4500000000007</v>
      </c>
      <c r="Q13" s="34"/>
    </row>
    <row r="14" spans="1:17" ht="15" hidden="1" customHeight="1" x14ac:dyDescent="0.2">
      <c r="A14" s="108">
        <v>9605</v>
      </c>
      <c r="B14" s="94" t="s">
        <v>56</v>
      </c>
      <c r="C14" s="93" t="s">
        <v>57</v>
      </c>
      <c r="D14" s="95" t="s">
        <v>2</v>
      </c>
      <c r="E14" s="121">
        <v>0</v>
      </c>
      <c r="F14" s="122">
        <v>0</v>
      </c>
      <c r="G14" s="123">
        <f t="shared" si="1"/>
        <v>0</v>
      </c>
      <c r="H14" s="124"/>
      <c r="I14" s="124"/>
      <c r="J14" s="138"/>
      <c r="L14" s="63"/>
      <c r="M14" s="24"/>
      <c r="N14" s="59"/>
      <c r="O14" s="79">
        <v>0</v>
      </c>
      <c r="Q14" s="34"/>
    </row>
    <row r="15" spans="1:17" s="1" customFormat="1" ht="15" hidden="1" customHeight="1" x14ac:dyDescent="0.2">
      <c r="A15" s="108">
        <v>9630</v>
      </c>
      <c r="B15" s="94" t="s">
        <v>106</v>
      </c>
      <c r="C15" s="93" t="s">
        <v>107</v>
      </c>
      <c r="D15" s="95" t="s">
        <v>2</v>
      </c>
      <c r="E15" s="121">
        <v>934961.69</v>
      </c>
      <c r="F15" s="122">
        <v>29264.73</v>
      </c>
      <c r="G15" s="123">
        <f t="shared" si="1"/>
        <v>964226.41999999993</v>
      </c>
      <c r="H15" s="124">
        <v>17244.55</v>
      </c>
      <c r="I15" s="134">
        <v>0</v>
      </c>
      <c r="J15" s="125">
        <v>755977.72</v>
      </c>
      <c r="L15" s="63">
        <v>17244.55</v>
      </c>
      <c r="M15" s="23">
        <v>0</v>
      </c>
      <c r="N15" s="36"/>
      <c r="O15" s="79">
        <v>934961.69</v>
      </c>
      <c r="Q15" s="34"/>
    </row>
    <row r="16" spans="1:17" ht="15" hidden="1" customHeight="1" x14ac:dyDescent="0.2">
      <c r="A16" s="108">
        <v>9590</v>
      </c>
      <c r="B16" s="94" t="s">
        <v>50</v>
      </c>
      <c r="C16" s="93" t="s">
        <v>51</v>
      </c>
      <c r="D16" s="95" t="s">
        <v>2</v>
      </c>
      <c r="E16" s="121">
        <v>0</v>
      </c>
      <c r="F16" s="122">
        <v>0</v>
      </c>
      <c r="G16" s="123">
        <f t="shared" si="1"/>
        <v>0</v>
      </c>
      <c r="H16" s="124">
        <v>0</v>
      </c>
      <c r="I16" s="124">
        <v>0</v>
      </c>
      <c r="J16" s="138">
        <v>0</v>
      </c>
      <c r="L16" s="63">
        <v>0</v>
      </c>
      <c r="M16" s="24">
        <v>0</v>
      </c>
      <c r="N16" s="59"/>
      <c r="O16" s="79">
        <v>0</v>
      </c>
      <c r="Q16" s="34"/>
    </row>
    <row r="17" spans="1:17" ht="15" hidden="1" customHeight="1" x14ac:dyDescent="0.2">
      <c r="A17" s="108">
        <v>9606</v>
      </c>
      <c r="B17" s="94" t="s">
        <v>58</v>
      </c>
      <c r="C17" s="93" t="s">
        <v>59</v>
      </c>
      <c r="D17" s="95" t="s">
        <v>2</v>
      </c>
      <c r="E17" s="121">
        <v>4005.26</v>
      </c>
      <c r="F17" s="139">
        <v>0</v>
      </c>
      <c r="G17" s="123">
        <f t="shared" si="1"/>
        <v>4005.26</v>
      </c>
      <c r="H17" s="124">
        <v>0</v>
      </c>
      <c r="I17" s="124">
        <v>0</v>
      </c>
      <c r="J17" s="125">
        <v>3526.91</v>
      </c>
      <c r="L17" s="63">
        <v>0</v>
      </c>
      <c r="M17" s="24">
        <v>0</v>
      </c>
      <c r="N17" s="59"/>
      <c r="O17" s="79">
        <v>4005.26</v>
      </c>
      <c r="Q17" s="34"/>
    </row>
    <row r="18" spans="1:17" ht="15" hidden="1" customHeight="1" x14ac:dyDescent="0.2">
      <c r="A18" s="93"/>
      <c r="B18" s="94"/>
      <c r="C18" s="93"/>
      <c r="D18" s="113" t="s">
        <v>2</v>
      </c>
      <c r="E18" s="107">
        <f>SUM(E12:E17)</f>
        <v>953100.27999999991</v>
      </c>
      <c r="F18" s="126">
        <f>SUM(F12:F17)</f>
        <v>144250.81</v>
      </c>
      <c r="G18" s="106">
        <f t="shared" si="1"/>
        <v>1097351.0899999999</v>
      </c>
      <c r="H18" s="126">
        <v>17244.55</v>
      </c>
      <c r="I18" s="126">
        <v>1829.82</v>
      </c>
      <c r="J18" s="107">
        <f>SUM(J12:J17)</f>
        <v>773637.96</v>
      </c>
      <c r="L18" s="65">
        <v>17244.55</v>
      </c>
      <c r="M18" s="26">
        <v>1829.82</v>
      </c>
      <c r="N18" s="59"/>
      <c r="O18" s="66">
        <f>SUM(O12:O17)</f>
        <v>953100.27999999991</v>
      </c>
      <c r="Q18" s="34"/>
    </row>
    <row r="19" spans="1:17" ht="15" hidden="1" customHeight="1" x14ac:dyDescent="0.2">
      <c r="A19" s="93"/>
      <c r="B19" s="94"/>
      <c r="C19" s="93"/>
      <c r="D19" s="113"/>
      <c r="E19" s="107"/>
      <c r="F19" s="126"/>
      <c r="G19" s="106"/>
      <c r="H19" s="124"/>
      <c r="I19" s="124"/>
      <c r="J19" s="107"/>
      <c r="L19" s="67"/>
      <c r="M19" s="68"/>
      <c r="N19" s="59"/>
      <c r="O19" s="69"/>
      <c r="Q19" s="34"/>
    </row>
    <row r="20" spans="1:17" ht="15" hidden="1" customHeight="1" x14ac:dyDescent="0.2">
      <c r="A20" s="108">
        <v>9607</v>
      </c>
      <c r="B20" s="94" t="s">
        <v>60</v>
      </c>
      <c r="C20" s="93" t="s">
        <v>61</v>
      </c>
      <c r="D20" s="95" t="s">
        <v>132</v>
      </c>
      <c r="E20" s="121">
        <v>17955.009999999998</v>
      </c>
      <c r="F20" s="122">
        <v>0</v>
      </c>
      <c r="G20" s="123">
        <f t="shared" ref="G20:G33" si="2">E20+F20</f>
        <v>17955.009999999998</v>
      </c>
      <c r="H20" s="124">
        <v>0</v>
      </c>
      <c r="I20" s="124">
        <v>0</v>
      </c>
      <c r="J20" s="125">
        <v>17955.009999999998</v>
      </c>
      <c r="L20" s="63">
        <v>0</v>
      </c>
      <c r="M20" s="24">
        <v>0</v>
      </c>
      <c r="N20" s="59"/>
      <c r="O20" s="79">
        <v>17955.009999999998</v>
      </c>
      <c r="Q20" s="34"/>
    </row>
    <row r="21" spans="1:17" ht="15" hidden="1" customHeight="1" x14ac:dyDescent="0.2">
      <c r="A21" s="108">
        <v>9608</v>
      </c>
      <c r="B21" s="94" t="s">
        <v>62</v>
      </c>
      <c r="C21" s="93" t="s">
        <v>63</v>
      </c>
      <c r="D21" s="95" t="s">
        <v>132</v>
      </c>
      <c r="E21" s="121">
        <v>13179.3</v>
      </c>
      <c r="F21" s="122">
        <v>39649.56</v>
      </c>
      <c r="G21" s="123">
        <f t="shared" si="2"/>
        <v>52828.86</v>
      </c>
      <c r="H21" s="124">
        <v>0</v>
      </c>
      <c r="I21" s="124">
        <v>0</v>
      </c>
      <c r="J21" s="125">
        <v>10989.3</v>
      </c>
      <c r="L21" s="63">
        <v>0</v>
      </c>
      <c r="M21" s="24">
        <v>0</v>
      </c>
      <c r="N21" s="59"/>
      <c r="O21" s="79">
        <v>13179.3</v>
      </c>
      <c r="Q21" s="34"/>
    </row>
    <row r="22" spans="1:17" ht="15" hidden="1" customHeight="1" x14ac:dyDescent="0.2">
      <c r="A22" s="108">
        <v>9609</v>
      </c>
      <c r="B22" s="94" t="s">
        <v>64</v>
      </c>
      <c r="C22" s="93" t="s">
        <v>65</v>
      </c>
      <c r="D22" s="95" t="s">
        <v>132</v>
      </c>
      <c r="E22" s="121">
        <v>1438.38</v>
      </c>
      <c r="F22" s="122">
        <v>7122.22</v>
      </c>
      <c r="G22" s="123">
        <f t="shared" si="2"/>
        <v>8560.6</v>
      </c>
      <c r="H22" s="124">
        <v>0</v>
      </c>
      <c r="I22" s="124">
        <v>5366.9100000000008</v>
      </c>
      <c r="J22" s="125">
        <v>1341.36</v>
      </c>
      <c r="L22" s="63">
        <v>0</v>
      </c>
      <c r="M22" s="24" t="e">
        <f>5366.91-#REF!</f>
        <v>#REF!</v>
      </c>
      <c r="N22" s="59"/>
      <c r="O22" s="79">
        <v>1438.38</v>
      </c>
      <c r="Q22" s="34"/>
    </row>
    <row r="23" spans="1:17" ht="15" hidden="1" customHeight="1" x14ac:dyDescent="0.2">
      <c r="A23" s="108">
        <v>9610</v>
      </c>
      <c r="B23" s="94" t="s">
        <v>66</v>
      </c>
      <c r="C23" s="93" t="s">
        <v>67</v>
      </c>
      <c r="D23" s="95" t="s">
        <v>132</v>
      </c>
      <c r="E23" s="121">
        <v>4487.74</v>
      </c>
      <c r="F23" s="122">
        <v>0</v>
      </c>
      <c r="G23" s="123">
        <f t="shared" si="2"/>
        <v>4487.74</v>
      </c>
      <c r="H23" s="124">
        <v>0</v>
      </c>
      <c r="I23" s="124">
        <v>0</v>
      </c>
      <c r="J23" s="125">
        <v>4487.74</v>
      </c>
      <c r="L23" s="63">
        <v>0</v>
      </c>
      <c r="M23" s="24">
        <v>0</v>
      </c>
      <c r="N23" s="59"/>
      <c r="O23" s="79">
        <v>4487.74</v>
      </c>
      <c r="Q23" s="34"/>
    </row>
    <row r="24" spans="1:17" ht="15" hidden="1" customHeight="1" x14ac:dyDescent="0.2">
      <c r="A24" s="108">
        <v>9611</v>
      </c>
      <c r="B24" s="94" t="s">
        <v>68</v>
      </c>
      <c r="C24" s="93" t="s">
        <v>69</v>
      </c>
      <c r="D24" s="95" t="s">
        <v>132</v>
      </c>
      <c r="E24" s="121">
        <v>51622.3</v>
      </c>
      <c r="F24" s="122">
        <v>26838.6</v>
      </c>
      <c r="G24" s="123">
        <f t="shared" si="2"/>
        <v>78460.899999999994</v>
      </c>
      <c r="H24" s="124">
        <v>0</v>
      </c>
      <c r="I24" s="124">
        <v>14377.86</v>
      </c>
      <c r="J24" s="125">
        <v>49885.07</v>
      </c>
      <c r="L24" s="63">
        <v>0</v>
      </c>
      <c r="M24" s="24">
        <v>14377.86</v>
      </c>
      <c r="N24" s="59"/>
      <c r="O24" s="79">
        <v>51622.3</v>
      </c>
      <c r="Q24" s="34"/>
    </row>
    <row r="25" spans="1:17" ht="15" hidden="1" customHeight="1" x14ac:dyDescent="0.2">
      <c r="A25" s="108">
        <v>9612</v>
      </c>
      <c r="B25" s="94" t="s">
        <v>70</v>
      </c>
      <c r="C25" s="93" t="s">
        <v>71</v>
      </c>
      <c r="D25" s="95" t="s">
        <v>132</v>
      </c>
      <c r="E25" s="121">
        <v>23690.81</v>
      </c>
      <c r="F25" s="122">
        <v>10703.43</v>
      </c>
      <c r="G25" s="123">
        <f t="shared" si="2"/>
        <v>34394.240000000005</v>
      </c>
      <c r="H25" s="124">
        <v>0</v>
      </c>
      <c r="I25" s="124">
        <v>11813.11</v>
      </c>
      <c r="J25" s="125">
        <v>22130.81</v>
      </c>
      <c r="L25" s="63">
        <v>0</v>
      </c>
      <c r="M25" s="37">
        <v>11813.11</v>
      </c>
      <c r="N25" s="59"/>
      <c r="O25" s="79">
        <v>23690.81</v>
      </c>
      <c r="Q25" s="34">
        <f>F25-L25-M25</f>
        <v>-1109.6800000000003</v>
      </c>
    </row>
    <row r="26" spans="1:17" ht="15" hidden="1" customHeight="1" x14ac:dyDescent="0.2">
      <c r="A26" s="108">
        <v>9613</v>
      </c>
      <c r="B26" s="94" t="s">
        <v>72</v>
      </c>
      <c r="C26" s="93" t="s">
        <v>73</v>
      </c>
      <c r="D26" s="95" t="s">
        <v>132</v>
      </c>
      <c r="E26" s="121">
        <v>14771.7</v>
      </c>
      <c r="F26" s="122">
        <v>47983.07</v>
      </c>
      <c r="G26" s="123">
        <f t="shared" si="2"/>
        <v>62754.770000000004</v>
      </c>
      <c r="H26" s="124">
        <v>67324.03</v>
      </c>
      <c r="I26" s="124">
        <v>14759.239999999998</v>
      </c>
      <c r="J26" s="125">
        <v>14529.26</v>
      </c>
      <c r="L26" s="82">
        <v>67324.03</v>
      </c>
      <c r="M26" s="37" t="e">
        <f>14759.24-#REF!</f>
        <v>#REF!</v>
      </c>
      <c r="N26" s="59"/>
      <c r="O26" s="79">
        <v>14771.7</v>
      </c>
      <c r="Q26" s="34" t="e">
        <f>F26-L26-M26</f>
        <v>#REF!</v>
      </c>
    </row>
    <row r="27" spans="1:17" ht="15" hidden="1" customHeight="1" x14ac:dyDescent="0.2">
      <c r="A27" s="108">
        <v>9614</v>
      </c>
      <c r="B27" s="94" t="s">
        <v>74</v>
      </c>
      <c r="C27" s="93" t="s">
        <v>75</v>
      </c>
      <c r="D27" s="95" t="s">
        <v>132</v>
      </c>
      <c r="E27" s="121">
        <v>56360.61</v>
      </c>
      <c r="F27" s="122">
        <v>42211.85</v>
      </c>
      <c r="G27" s="123">
        <f t="shared" si="2"/>
        <v>98572.459999999992</v>
      </c>
      <c r="H27" s="124"/>
      <c r="I27" s="124">
        <v>0</v>
      </c>
      <c r="J27" s="125">
        <v>54845.61</v>
      </c>
      <c r="L27" s="63"/>
      <c r="M27" s="24">
        <v>0</v>
      </c>
      <c r="N27" s="59"/>
      <c r="O27" s="79">
        <v>56360.61</v>
      </c>
      <c r="Q27" s="34"/>
    </row>
    <row r="28" spans="1:17" ht="15" hidden="1" customHeight="1" x14ac:dyDescent="0.2">
      <c r="A28" s="108">
        <v>9615</v>
      </c>
      <c r="B28" s="94" t="s">
        <v>76</v>
      </c>
      <c r="C28" s="93" t="s">
        <v>77</v>
      </c>
      <c r="D28" s="95" t="s">
        <v>132</v>
      </c>
      <c r="E28" s="121">
        <v>79.36</v>
      </c>
      <c r="F28" s="122">
        <v>94748.21</v>
      </c>
      <c r="G28" s="123">
        <f t="shared" si="2"/>
        <v>94827.57</v>
      </c>
      <c r="H28" s="124">
        <v>36388.83</v>
      </c>
      <c r="I28" s="124">
        <v>55510.92</v>
      </c>
      <c r="J28" s="125">
        <v>79.36</v>
      </c>
      <c r="L28" s="63">
        <v>36388.83</v>
      </c>
      <c r="M28" s="24">
        <v>55510.92</v>
      </c>
      <c r="N28" s="59"/>
      <c r="O28" s="79">
        <v>79.36</v>
      </c>
      <c r="Q28" s="34"/>
    </row>
    <row r="29" spans="1:17" ht="15" hidden="1" customHeight="1" x14ac:dyDescent="0.2">
      <c r="A29" s="108">
        <v>9616</v>
      </c>
      <c r="B29" s="94" t="s">
        <v>78</v>
      </c>
      <c r="C29" s="93" t="s">
        <v>79</v>
      </c>
      <c r="D29" s="95" t="s">
        <v>132</v>
      </c>
      <c r="E29" s="121">
        <v>4479.5</v>
      </c>
      <c r="F29" s="122">
        <v>47407.72</v>
      </c>
      <c r="G29" s="123">
        <f t="shared" si="2"/>
        <v>51887.22</v>
      </c>
      <c r="H29" s="124">
        <v>0</v>
      </c>
      <c r="I29" s="124">
        <v>0</v>
      </c>
      <c r="J29" s="125">
        <v>4479.5</v>
      </c>
      <c r="L29" s="63">
        <v>0</v>
      </c>
      <c r="M29" s="24">
        <v>0</v>
      </c>
      <c r="N29" s="59"/>
      <c r="O29" s="79">
        <v>4479.5</v>
      </c>
      <c r="Q29" s="34"/>
    </row>
    <row r="30" spans="1:17" ht="15" hidden="1" customHeight="1" x14ac:dyDescent="0.2">
      <c r="A30" s="108">
        <v>9617</v>
      </c>
      <c r="B30" s="94" t="s">
        <v>80</v>
      </c>
      <c r="C30" s="93" t="s">
        <v>81</v>
      </c>
      <c r="D30" s="95" t="s">
        <v>132</v>
      </c>
      <c r="E30" s="121">
        <v>52534.2</v>
      </c>
      <c r="F30" s="122">
        <v>3362.4</v>
      </c>
      <c r="G30" s="123">
        <f t="shared" si="2"/>
        <v>55896.6</v>
      </c>
      <c r="H30" s="124">
        <v>0</v>
      </c>
      <c r="I30" s="124">
        <v>0</v>
      </c>
      <c r="J30" s="125">
        <v>49131.14</v>
      </c>
      <c r="L30" s="63">
        <v>0</v>
      </c>
      <c r="M30" s="24">
        <v>0</v>
      </c>
      <c r="N30" s="59"/>
      <c r="O30" s="79">
        <v>52534.2</v>
      </c>
      <c r="Q30" s="34"/>
    </row>
    <row r="31" spans="1:17" ht="15" hidden="1" customHeight="1" x14ac:dyDescent="0.2">
      <c r="A31" s="108">
        <v>9618</v>
      </c>
      <c r="B31" s="94" t="s">
        <v>82</v>
      </c>
      <c r="C31" s="93" t="s">
        <v>83</v>
      </c>
      <c r="D31" s="95" t="s">
        <v>132</v>
      </c>
      <c r="E31" s="121">
        <v>25210.93</v>
      </c>
      <c r="F31" s="122">
        <v>2409.5700000000002</v>
      </c>
      <c r="G31" s="123">
        <f t="shared" si="2"/>
        <v>27620.5</v>
      </c>
      <c r="H31" s="124">
        <v>0</v>
      </c>
      <c r="I31" s="124">
        <v>0</v>
      </c>
      <c r="J31" s="125">
        <v>20700.02</v>
      </c>
      <c r="L31" s="63">
        <v>0</v>
      </c>
      <c r="M31" s="24">
        <v>0</v>
      </c>
      <c r="N31" s="59"/>
      <c r="O31" s="79">
        <v>25210.93</v>
      </c>
      <c r="Q31" s="34"/>
    </row>
    <row r="32" spans="1:17" ht="15" hidden="1" customHeight="1" x14ac:dyDescent="0.2">
      <c r="A32" s="108">
        <v>9619</v>
      </c>
      <c r="B32" s="94" t="s">
        <v>84</v>
      </c>
      <c r="C32" s="93" t="s">
        <v>85</v>
      </c>
      <c r="D32" s="95" t="s">
        <v>132</v>
      </c>
      <c r="E32" s="121">
        <v>8692.44</v>
      </c>
      <c r="F32" s="122">
        <v>144.1</v>
      </c>
      <c r="G32" s="123">
        <f t="shared" si="2"/>
        <v>8836.5400000000009</v>
      </c>
      <c r="H32" s="124">
        <v>0</v>
      </c>
      <c r="I32" s="124">
        <v>0</v>
      </c>
      <c r="J32" s="125">
        <v>6732.78</v>
      </c>
      <c r="L32" s="63">
        <v>0</v>
      </c>
      <c r="M32" s="24">
        <v>0</v>
      </c>
      <c r="N32" s="59"/>
      <c r="O32" s="79">
        <v>8692.44</v>
      </c>
      <c r="Q32" s="34"/>
    </row>
    <row r="33" spans="1:17" ht="15" hidden="1" customHeight="1" x14ac:dyDescent="0.2">
      <c r="A33" s="111"/>
      <c r="B33" s="112"/>
      <c r="C33" s="111"/>
      <c r="D33" s="113" t="s">
        <v>132</v>
      </c>
      <c r="E33" s="107">
        <f>SUM(E20:E32)</f>
        <v>274502.27999999997</v>
      </c>
      <c r="F33" s="126">
        <f>SUM(F20:F32)</f>
        <v>322580.73000000004</v>
      </c>
      <c r="G33" s="106">
        <f t="shared" si="2"/>
        <v>597083.01</v>
      </c>
      <c r="H33" s="126">
        <v>103712.86</v>
      </c>
      <c r="I33" s="126">
        <v>101828.04</v>
      </c>
      <c r="J33" s="107">
        <f>SUM(J20:J32)</f>
        <v>257286.95999999996</v>
      </c>
      <c r="L33" s="65">
        <v>103712.86</v>
      </c>
      <c r="M33" s="26">
        <v>101828.04</v>
      </c>
      <c r="N33" s="59"/>
      <c r="O33" s="66">
        <f>SUM(O20:O32)</f>
        <v>274502.27999999997</v>
      </c>
      <c r="Q33" s="34"/>
    </row>
    <row r="34" spans="1:17" ht="15" hidden="1" customHeight="1" x14ac:dyDescent="0.2">
      <c r="A34" s="93"/>
      <c r="B34" s="94"/>
      <c r="C34" s="93"/>
      <c r="D34" s="95"/>
      <c r="E34" s="138"/>
      <c r="F34" s="139"/>
      <c r="G34" s="140"/>
      <c r="H34" s="124"/>
      <c r="I34" s="124"/>
      <c r="J34" s="138"/>
      <c r="L34" s="67"/>
      <c r="M34" s="68"/>
      <c r="N34" s="59"/>
      <c r="O34" s="64"/>
      <c r="Q34" s="34"/>
    </row>
    <row r="35" spans="1:17" x14ac:dyDescent="0.2">
      <c r="A35" s="108">
        <v>9553</v>
      </c>
      <c r="B35" s="94" t="s">
        <v>10</v>
      </c>
      <c r="C35" s="93" t="s">
        <v>11</v>
      </c>
      <c r="D35" s="95" t="s">
        <v>133</v>
      </c>
      <c r="E35" s="121">
        <v>79302.34</v>
      </c>
      <c r="F35" s="122">
        <v>285117.81</v>
      </c>
      <c r="G35" s="123">
        <v>364420.15</v>
      </c>
      <c r="H35" s="124">
        <v>0</v>
      </c>
      <c r="I35" s="124">
        <v>21224.15</v>
      </c>
      <c r="J35" s="125">
        <v>74233.929999999993</v>
      </c>
      <c r="L35" s="63">
        <v>0</v>
      </c>
      <c r="M35" s="24">
        <v>21224.15</v>
      </c>
      <c r="N35" s="59"/>
      <c r="O35" s="79">
        <v>79302.34</v>
      </c>
      <c r="Q35" s="34"/>
    </row>
    <row r="36" spans="1:17" x14ac:dyDescent="0.2">
      <c r="A36" s="108">
        <v>9554</v>
      </c>
      <c r="B36" s="94" t="s">
        <v>12</v>
      </c>
      <c r="C36" s="93" t="s">
        <v>13</v>
      </c>
      <c r="D36" s="95" t="s">
        <v>133</v>
      </c>
      <c r="E36" s="121">
        <v>10497.8</v>
      </c>
      <c r="F36" s="122">
        <v>88546.68</v>
      </c>
      <c r="G36" s="123">
        <v>99044.479999999996</v>
      </c>
      <c r="H36" s="124">
        <v>35223.089999999997</v>
      </c>
      <c r="I36" s="124">
        <v>65481.24</v>
      </c>
      <c r="J36" s="125">
        <v>8620.5400000000009</v>
      </c>
      <c r="L36" s="82">
        <v>35223.089999999997</v>
      </c>
      <c r="M36" s="37">
        <v>65481.24</v>
      </c>
      <c r="N36" s="59"/>
      <c r="O36" s="79">
        <v>10497.8</v>
      </c>
      <c r="Q36" s="34">
        <f>F36-L36-M36</f>
        <v>-12157.650000000001</v>
      </c>
    </row>
    <row r="37" spans="1:17" x14ac:dyDescent="0.2">
      <c r="A37" s="108">
        <v>9555</v>
      </c>
      <c r="B37" s="94" t="s">
        <v>14</v>
      </c>
      <c r="C37" s="93" t="s">
        <v>15</v>
      </c>
      <c r="D37" s="95" t="s">
        <v>133</v>
      </c>
      <c r="E37" s="121">
        <v>3300.34</v>
      </c>
      <c r="F37" s="122">
        <v>20823.03</v>
      </c>
      <c r="G37" s="123">
        <v>24123.37</v>
      </c>
      <c r="H37" s="124">
        <v>0</v>
      </c>
      <c r="I37" s="124">
        <v>0</v>
      </c>
      <c r="J37" s="125">
        <v>3353.77</v>
      </c>
      <c r="L37" s="63">
        <v>0</v>
      </c>
      <c r="M37" s="24">
        <v>0</v>
      </c>
      <c r="N37" s="59"/>
      <c r="O37" s="79">
        <v>3300.34</v>
      </c>
      <c r="Q37" s="34"/>
    </row>
    <row r="38" spans="1:17" x14ac:dyDescent="0.2">
      <c r="A38" s="108">
        <v>9558</v>
      </c>
      <c r="B38" s="94" t="s">
        <v>16</v>
      </c>
      <c r="C38" s="93" t="s">
        <v>17</v>
      </c>
      <c r="D38" s="95" t="s">
        <v>133</v>
      </c>
      <c r="E38" s="121">
        <v>44888.03</v>
      </c>
      <c r="F38" s="122">
        <v>20823.03</v>
      </c>
      <c r="G38" s="123">
        <v>65711.06</v>
      </c>
      <c r="H38" s="124">
        <v>0</v>
      </c>
      <c r="I38" s="124">
        <v>0</v>
      </c>
      <c r="J38" s="125">
        <v>44688.03</v>
      </c>
      <c r="L38" s="63">
        <v>0</v>
      </c>
      <c r="M38" s="24">
        <v>0</v>
      </c>
      <c r="N38" s="59"/>
      <c r="O38" s="79">
        <v>44888.03</v>
      </c>
      <c r="Q38" s="34"/>
    </row>
    <row r="39" spans="1:17" x14ac:dyDescent="0.2">
      <c r="A39" s="108">
        <v>9560</v>
      </c>
      <c r="B39" s="94" t="s">
        <v>18</v>
      </c>
      <c r="C39" s="93" t="s">
        <v>19</v>
      </c>
      <c r="D39" s="95" t="s">
        <v>133</v>
      </c>
      <c r="E39" s="121">
        <v>499940.25</v>
      </c>
      <c r="F39" s="122">
        <v>1691.27</v>
      </c>
      <c r="G39" s="123">
        <v>501631.52</v>
      </c>
      <c r="H39" s="124">
        <v>1946</v>
      </c>
      <c r="I39" s="124">
        <v>0</v>
      </c>
      <c r="J39" s="125">
        <v>494216.41</v>
      </c>
      <c r="L39" s="63">
        <v>1946</v>
      </c>
      <c r="M39" s="24">
        <v>0</v>
      </c>
      <c r="N39" s="59"/>
      <c r="O39" s="79">
        <v>499940.25</v>
      </c>
      <c r="Q39" s="34"/>
    </row>
    <row r="40" spans="1:17" x14ac:dyDescent="0.2">
      <c r="A40" s="108">
        <v>9561</v>
      </c>
      <c r="B40" s="94" t="s">
        <v>20</v>
      </c>
      <c r="C40" s="93" t="s">
        <v>21</v>
      </c>
      <c r="D40" s="95" t="s">
        <v>133</v>
      </c>
      <c r="E40" s="121">
        <v>41544.53</v>
      </c>
      <c r="F40" s="122">
        <v>5658.15</v>
      </c>
      <c r="G40" s="123">
        <v>47202.68</v>
      </c>
      <c r="H40" s="124">
        <v>0</v>
      </c>
      <c r="I40" s="124">
        <v>8866.61</v>
      </c>
      <c r="J40" s="125">
        <v>22424.55</v>
      </c>
      <c r="L40" s="63">
        <v>0</v>
      </c>
      <c r="M40" s="24" t="e">
        <f>8866.61-#REF!-#REF!</f>
        <v>#REF!</v>
      </c>
      <c r="N40" s="59"/>
      <c r="O40" s="79">
        <v>41544.53</v>
      </c>
      <c r="Q40" s="34"/>
    </row>
    <row r="41" spans="1:17" x14ac:dyDescent="0.2">
      <c r="A41" s="108">
        <v>9562</v>
      </c>
      <c r="B41" s="94" t="s">
        <v>22</v>
      </c>
      <c r="C41" s="93" t="s">
        <v>23</v>
      </c>
      <c r="D41" s="95" t="s">
        <v>133</v>
      </c>
      <c r="E41" s="121">
        <v>47927.59</v>
      </c>
      <c r="F41" s="122">
        <v>2828.42</v>
      </c>
      <c r="G41" s="123">
        <v>50756.009999999995</v>
      </c>
      <c r="H41" s="124">
        <v>2820</v>
      </c>
      <c r="I41" s="124">
        <v>0</v>
      </c>
      <c r="J41" s="125">
        <v>42742.18</v>
      </c>
      <c r="L41" s="63">
        <v>2820</v>
      </c>
      <c r="M41" s="24">
        <v>0</v>
      </c>
      <c r="N41" s="59"/>
      <c r="O41" s="79">
        <v>47927.59</v>
      </c>
      <c r="Q41" s="34"/>
    </row>
    <row r="42" spans="1:17" x14ac:dyDescent="0.2">
      <c r="A42" s="108">
        <v>9563</v>
      </c>
      <c r="B42" s="94" t="s">
        <v>24</v>
      </c>
      <c r="C42" s="93" t="s">
        <v>25</v>
      </c>
      <c r="D42" s="95" t="s">
        <v>133</v>
      </c>
      <c r="E42" s="121">
        <v>19728.919999999998</v>
      </c>
      <c r="F42" s="122">
        <v>2650.38</v>
      </c>
      <c r="G42" s="123">
        <v>22379.3</v>
      </c>
      <c r="H42" s="124">
        <v>0</v>
      </c>
      <c r="I42" s="124">
        <v>0</v>
      </c>
      <c r="J42" s="125">
        <v>19278.919999999998</v>
      </c>
      <c r="L42" s="63">
        <v>0</v>
      </c>
      <c r="M42" s="24">
        <v>0</v>
      </c>
      <c r="N42" s="59"/>
      <c r="O42" s="79">
        <v>19728.919999999998</v>
      </c>
      <c r="Q42" s="34"/>
    </row>
    <row r="43" spans="1:17" x14ac:dyDescent="0.2">
      <c r="A43" s="108">
        <v>9566</v>
      </c>
      <c r="B43" s="94" t="s">
        <v>26</v>
      </c>
      <c r="C43" s="93" t="s">
        <v>27</v>
      </c>
      <c r="D43" s="95" t="s">
        <v>133</v>
      </c>
      <c r="E43" s="121">
        <v>20549.45</v>
      </c>
      <c r="F43" s="122">
        <v>0</v>
      </c>
      <c r="G43" s="123">
        <v>20549.45</v>
      </c>
      <c r="H43" s="124">
        <v>0</v>
      </c>
      <c r="I43" s="124">
        <v>0</v>
      </c>
      <c r="J43" s="125">
        <v>19074.71</v>
      </c>
      <c r="L43" s="63">
        <v>0</v>
      </c>
      <c r="M43" s="24">
        <v>0</v>
      </c>
      <c r="N43" s="59"/>
      <c r="O43" s="79">
        <v>20549.45</v>
      </c>
      <c r="Q43" s="34"/>
    </row>
    <row r="44" spans="1:17" x14ac:dyDescent="0.2">
      <c r="A44" s="108">
        <v>9567</v>
      </c>
      <c r="B44" s="94" t="s">
        <v>28</v>
      </c>
      <c r="C44" s="93" t="s">
        <v>29</v>
      </c>
      <c r="D44" s="95" t="s">
        <v>133</v>
      </c>
      <c r="E44" s="121">
        <v>0</v>
      </c>
      <c r="F44" s="122">
        <v>0</v>
      </c>
      <c r="G44" s="123">
        <v>0</v>
      </c>
      <c r="H44" s="124">
        <v>0</v>
      </c>
      <c r="I44" s="124">
        <v>0</v>
      </c>
      <c r="J44" s="138">
        <v>0</v>
      </c>
      <c r="L44" s="63">
        <v>0</v>
      </c>
      <c r="M44" s="24">
        <v>0</v>
      </c>
      <c r="N44" s="59"/>
      <c r="O44" s="79">
        <v>0</v>
      </c>
      <c r="Q44" s="34"/>
    </row>
    <row r="45" spans="1:17" x14ac:dyDescent="0.2">
      <c r="A45" s="108">
        <v>9568</v>
      </c>
      <c r="B45" s="94" t="s">
        <v>30</v>
      </c>
      <c r="C45" s="93" t="s">
        <v>31</v>
      </c>
      <c r="D45" s="95" t="s">
        <v>133</v>
      </c>
      <c r="E45" s="121">
        <v>125309.78</v>
      </c>
      <c r="F45" s="122">
        <v>10690.29</v>
      </c>
      <c r="G45" s="123">
        <v>136000.07</v>
      </c>
      <c r="H45" s="124">
        <v>0</v>
      </c>
      <c r="I45" s="124">
        <v>8658.9699999999993</v>
      </c>
      <c r="J45" s="125">
        <v>95570.59</v>
      </c>
      <c r="L45" s="63">
        <v>0</v>
      </c>
      <c r="M45" s="24">
        <f>I45</f>
        <v>8658.9699999999993</v>
      </c>
      <c r="N45" s="59"/>
      <c r="O45" s="79">
        <v>125309.78</v>
      </c>
      <c r="Q45" s="34"/>
    </row>
    <row r="46" spans="1:17" x14ac:dyDescent="0.2">
      <c r="A46" s="108">
        <v>9635</v>
      </c>
      <c r="B46" s="94" t="s">
        <v>114</v>
      </c>
      <c r="C46" s="93" t="s">
        <v>112</v>
      </c>
      <c r="D46" s="95" t="s">
        <v>133</v>
      </c>
      <c r="E46" s="121">
        <v>16427.939999999999</v>
      </c>
      <c r="F46" s="122">
        <v>0</v>
      </c>
      <c r="G46" s="123">
        <v>16427.939999999999</v>
      </c>
      <c r="H46" s="124">
        <v>0</v>
      </c>
      <c r="I46" s="124">
        <v>0</v>
      </c>
      <c r="J46" s="125">
        <v>16427.939999999999</v>
      </c>
      <c r="L46" s="63">
        <v>0</v>
      </c>
      <c r="M46" s="24">
        <v>0</v>
      </c>
      <c r="N46" s="59"/>
      <c r="O46" s="79">
        <v>16427.939999999999</v>
      </c>
      <c r="Q46" s="34"/>
    </row>
    <row r="47" spans="1:17" x14ac:dyDescent="0.2">
      <c r="A47" s="108">
        <v>9636</v>
      </c>
      <c r="B47" s="94" t="s">
        <v>115</v>
      </c>
      <c r="C47" s="93" t="s">
        <v>112</v>
      </c>
      <c r="D47" s="95" t="s">
        <v>133</v>
      </c>
      <c r="E47" s="121">
        <v>13265.06</v>
      </c>
      <c r="F47" s="122">
        <v>0</v>
      </c>
      <c r="G47" s="123">
        <v>13265.06</v>
      </c>
      <c r="H47" s="124">
        <v>0</v>
      </c>
      <c r="I47" s="124">
        <v>0</v>
      </c>
      <c r="J47" s="125">
        <v>13265.06</v>
      </c>
      <c r="L47" s="63">
        <v>0</v>
      </c>
      <c r="M47" s="24">
        <v>0</v>
      </c>
      <c r="N47" s="59"/>
      <c r="O47" s="79">
        <v>13265.06</v>
      </c>
      <c r="Q47" s="34"/>
    </row>
    <row r="48" spans="1:17" ht="15" hidden="1" customHeight="1" x14ac:dyDescent="0.2">
      <c r="A48" s="108">
        <v>9637</v>
      </c>
      <c r="B48" s="94" t="s">
        <v>116</v>
      </c>
      <c r="C48" s="93" t="s">
        <v>112</v>
      </c>
      <c r="D48" s="95" t="s">
        <v>133</v>
      </c>
      <c r="E48" s="121">
        <v>0</v>
      </c>
      <c r="F48" s="122">
        <v>0</v>
      </c>
      <c r="G48" s="123">
        <f t="shared" ref="G35:G50" si="3">E48+F48</f>
        <v>0</v>
      </c>
      <c r="H48" s="124"/>
      <c r="I48" s="124"/>
      <c r="J48" s="138">
        <v>0</v>
      </c>
      <c r="L48" s="63"/>
      <c r="M48" s="24"/>
      <c r="N48" s="59"/>
      <c r="O48" s="83">
        <v>0</v>
      </c>
      <c r="Q48" s="34"/>
    </row>
    <row r="49" spans="1:33" ht="15" hidden="1" customHeight="1" x14ac:dyDescent="0.2">
      <c r="A49" s="108">
        <v>9638</v>
      </c>
      <c r="B49" s="94" t="s">
        <v>117</v>
      </c>
      <c r="C49" s="93" t="s">
        <v>112</v>
      </c>
      <c r="D49" s="95" t="s">
        <v>133</v>
      </c>
      <c r="E49" s="121">
        <v>0</v>
      </c>
      <c r="F49" s="122">
        <v>0</v>
      </c>
      <c r="G49" s="123">
        <f t="shared" si="3"/>
        <v>0</v>
      </c>
      <c r="H49" s="124"/>
      <c r="I49" s="124"/>
      <c r="J49" s="138">
        <v>0</v>
      </c>
      <c r="L49" s="63"/>
      <c r="M49" s="24"/>
      <c r="N49" s="59"/>
      <c r="O49" s="83">
        <v>0</v>
      </c>
      <c r="Q49" s="34"/>
    </row>
    <row r="50" spans="1:33" ht="15" hidden="1" customHeight="1" x14ac:dyDescent="0.2">
      <c r="A50" s="111"/>
      <c r="B50" s="112"/>
      <c r="C50" s="111"/>
      <c r="D50" s="113" t="s">
        <v>133</v>
      </c>
      <c r="E50" s="107">
        <f>SUM(E35:E49)</f>
        <v>922682.03</v>
      </c>
      <c r="F50" s="126">
        <f>SUM(F35:F49)</f>
        <v>438829.06000000006</v>
      </c>
      <c r="G50" s="106">
        <f t="shared" si="3"/>
        <v>1361511.09</v>
      </c>
      <c r="H50" s="126">
        <v>39989.089999999997</v>
      </c>
      <c r="I50" s="126">
        <v>104230.97</v>
      </c>
      <c r="J50" s="107">
        <f>SUM(J35:J49)</f>
        <v>853896.63</v>
      </c>
      <c r="L50" s="65">
        <v>39989.089999999997</v>
      </c>
      <c r="M50" s="26">
        <v>104230.97</v>
      </c>
      <c r="N50" s="59"/>
      <c r="O50" s="66">
        <f>SUM(O35:O49)</f>
        <v>922682.03</v>
      </c>
      <c r="Q50" s="34"/>
    </row>
    <row r="51" spans="1:33" ht="15" hidden="1" customHeight="1" x14ac:dyDescent="0.2">
      <c r="A51" s="93"/>
      <c r="B51" s="94"/>
      <c r="C51" s="93"/>
      <c r="D51" s="95"/>
      <c r="E51" s="138"/>
      <c r="F51" s="139"/>
      <c r="G51" s="140"/>
      <c r="H51" s="124"/>
      <c r="I51" s="124"/>
      <c r="J51" s="138"/>
      <c r="L51" s="67"/>
      <c r="M51" s="68"/>
      <c r="N51" s="59"/>
      <c r="O51" s="64"/>
      <c r="Q51" s="34"/>
    </row>
    <row r="52" spans="1:33" ht="15" hidden="1" customHeight="1" x14ac:dyDescent="0.2">
      <c r="A52" s="108">
        <v>9570</v>
      </c>
      <c r="B52" s="94" t="s">
        <v>32</v>
      </c>
      <c r="C52" s="93" t="s">
        <v>33</v>
      </c>
      <c r="D52" s="95" t="s">
        <v>134</v>
      </c>
      <c r="E52" s="121">
        <v>3688.03</v>
      </c>
      <c r="F52" s="122">
        <v>291874.17</v>
      </c>
      <c r="G52" s="123">
        <f>E52+F52</f>
        <v>295562.2</v>
      </c>
      <c r="H52" s="124">
        <v>18974.560000000001</v>
      </c>
      <c r="I52" s="124">
        <v>88793.140000000014</v>
      </c>
      <c r="J52" s="125">
        <v>16035.74</v>
      </c>
      <c r="L52" s="63">
        <v>18974.560000000001</v>
      </c>
      <c r="M52" s="24" t="e">
        <f>88793.14-#REF!-#REF!-#REF!-#REF!</f>
        <v>#REF!</v>
      </c>
      <c r="N52" s="59"/>
      <c r="O52" s="79">
        <v>3688.03</v>
      </c>
      <c r="Q52" s="34"/>
    </row>
    <row r="53" spans="1:33" ht="15" hidden="1" customHeight="1" x14ac:dyDescent="0.2">
      <c r="A53" s="108">
        <v>9571</v>
      </c>
      <c r="B53" s="94" t="s">
        <v>34</v>
      </c>
      <c r="C53" s="93" t="s">
        <v>35</v>
      </c>
      <c r="D53" s="95" t="s">
        <v>134</v>
      </c>
      <c r="E53" s="121">
        <v>685.56</v>
      </c>
      <c r="F53" s="122">
        <v>70962.22</v>
      </c>
      <c r="G53" s="123">
        <f>E53+F53</f>
        <v>71647.78</v>
      </c>
      <c r="H53" s="124">
        <v>0</v>
      </c>
      <c r="I53" s="124">
        <v>49309.58</v>
      </c>
      <c r="J53" s="125">
        <v>685.56</v>
      </c>
      <c r="L53" s="63">
        <v>0</v>
      </c>
      <c r="M53" s="24">
        <v>49309.58</v>
      </c>
      <c r="N53" s="59"/>
      <c r="O53" s="79">
        <v>685.56</v>
      </c>
      <c r="Q53" s="34"/>
    </row>
    <row r="54" spans="1:33" ht="15" hidden="1" customHeight="1" x14ac:dyDescent="0.2">
      <c r="A54" s="108">
        <v>9574</v>
      </c>
      <c r="B54" s="94" t="s">
        <v>36</v>
      </c>
      <c r="C54" s="93" t="s">
        <v>37</v>
      </c>
      <c r="D54" s="95" t="s">
        <v>134</v>
      </c>
      <c r="E54" s="121">
        <v>4924.95</v>
      </c>
      <c r="F54" s="122">
        <v>63565.919999999998</v>
      </c>
      <c r="G54" s="123">
        <f>E54+F54</f>
        <v>68490.87</v>
      </c>
      <c r="H54" s="124">
        <v>0</v>
      </c>
      <c r="I54" s="124">
        <v>31051.32</v>
      </c>
      <c r="J54" s="125">
        <v>4924.95</v>
      </c>
      <c r="L54" s="63">
        <v>0</v>
      </c>
      <c r="M54" s="24">
        <v>31051.32</v>
      </c>
      <c r="N54" s="59"/>
      <c r="O54" s="79">
        <v>4924.95</v>
      </c>
      <c r="Q54" s="34"/>
    </row>
    <row r="55" spans="1:33" s="15" customFormat="1" ht="15" hidden="1" customHeight="1" x14ac:dyDescent="0.2">
      <c r="A55" s="108">
        <v>9581</v>
      </c>
      <c r="B55" s="94" t="s">
        <v>38</v>
      </c>
      <c r="C55" s="93" t="s">
        <v>39</v>
      </c>
      <c r="D55" s="95" t="s">
        <v>134</v>
      </c>
      <c r="E55" s="121">
        <v>36258.85</v>
      </c>
      <c r="F55" s="122">
        <v>135115.45000000001</v>
      </c>
      <c r="G55" s="123">
        <f>E55+F55</f>
        <v>171374.30000000002</v>
      </c>
      <c r="H55" s="124">
        <v>35286.57</v>
      </c>
      <c r="I55" s="124">
        <v>42780.84</v>
      </c>
      <c r="J55" s="125">
        <v>31558.74</v>
      </c>
      <c r="K55" s="4"/>
      <c r="L55" s="63">
        <v>35286.57</v>
      </c>
      <c r="M55" s="24" t="e">
        <f>42780.84-#REF!</f>
        <v>#REF!</v>
      </c>
      <c r="N55" s="59"/>
      <c r="O55" s="79">
        <v>36258.85</v>
      </c>
      <c r="P55" s="4"/>
      <c r="Q55" s="3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15" customFormat="1" ht="15" hidden="1" customHeight="1" x14ac:dyDescent="0.2">
      <c r="A56" s="111"/>
      <c r="B56" s="112"/>
      <c r="C56" s="111"/>
      <c r="D56" s="113" t="s">
        <v>134</v>
      </c>
      <c r="E56" s="107">
        <f>SUM(E52:E55)</f>
        <v>45557.39</v>
      </c>
      <c r="F56" s="126">
        <f>SUM(F52:F55)</f>
        <v>561517.76</v>
      </c>
      <c r="G56" s="106">
        <f>E56+F56</f>
        <v>607075.15</v>
      </c>
      <c r="H56" s="126">
        <v>54261.130000000005</v>
      </c>
      <c r="I56" s="126">
        <v>211934.88000000003</v>
      </c>
      <c r="J56" s="107">
        <f>SUM(J52:J55)</f>
        <v>53204.990000000005</v>
      </c>
      <c r="K56" s="4"/>
      <c r="L56" s="65">
        <v>54261.130000000005</v>
      </c>
      <c r="M56" s="26">
        <v>211934.88000000003</v>
      </c>
      <c r="N56" s="59"/>
      <c r="O56" s="66">
        <f>SUM(O52:O55)</f>
        <v>45557.39</v>
      </c>
      <c r="P56" s="4"/>
      <c r="Q56" s="3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15" customFormat="1" ht="15" hidden="1" customHeight="1" x14ac:dyDescent="0.2">
      <c r="A57" s="93"/>
      <c r="B57" s="94"/>
      <c r="C57" s="93"/>
      <c r="D57" s="95"/>
      <c r="E57" s="138"/>
      <c r="F57" s="139"/>
      <c r="G57" s="140"/>
      <c r="H57" s="124"/>
      <c r="I57" s="124"/>
      <c r="J57" s="138"/>
      <c r="K57" s="4"/>
      <c r="L57" s="67"/>
      <c r="M57" s="68"/>
      <c r="N57" s="59"/>
      <c r="O57" s="64"/>
      <c r="P57" s="4"/>
      <c r="Q57" s="3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5" hidden="1" customHeight="1" x14ac:dyDescent="0.2">
      <c r="A58" s="108">
        <v>9587</v>
      </c>
      <c r="B58" s="94" t="s">
        <v>44</v>
      </c>
      <c r="C58" s="93" t="s">
        <v>45</v>
      </c>
      <c r="D58" s="95" t="s">
        <v>135</v>
      </c>
      <c r="E58" s="121">
        <v>22049.88</v>
      </c>
      <c r="F58" s="122">
        <v>0</v>
      </c>
      <c r="G58" s="123">
        <f>E58+F58</f>
        <v>22049.88</v>
      </c>
      <c r="H58" s="124">
        <v>0</v>
      </c>
      <c r="I58" s="124">
        <v>0</v>
      </c>
      <c r="J58" s="125">
        <v>21092.62</v>
      </c>
      <c r="L58" s="63">
        <v>0</v>
      </c>
      <c r="M58" s="24">
        <v>0</v>
      </c>
      <c r="N58" s="59"/>
      <c r="O58" s="79">
        <v>22049.88</v>
      </c>
      <c r="Q58" s="34"/>
    </row>
    <row r="59" spans="1:33" ht="15" hidden="1" customHeight="1" x14ac:dyDescent="0.2">
      <c r="A59" s="108">
        <v>9588</v>
      </c>
      <c r="B59" s="94" t="s">
        <v>46</v>
      </c>
      <c r="C59" s="93" t="s">
        <v>47</v>
      </c>
      <c r="D59" s="95" t="s">
        <v>135</v>
      </c>
      <c r="E59" s="121">
        <v>2816</v>
      </c>
      <c r="F59" s="122">
        <v>0</v>
      </c>
      <c r="G59" s="123">
        <f>E59+F59</f>
        <v>2816</v>
      </c>
      <c r="H59" s="124">
        <v>0</v>
      </c>
      <c r="I59" s="124">
        <v>0</v>
      </c>
      <c r="J59" s="125">
        <v>2666</v>
      </c>
      <c r="L59" s="63">
        <v>0</v>
      </c>
      <c r="M59" s="24">
        <v>0</v>
      </c>
      <c r="N59" s="59"/>
      <c r="O59" s="79">
        <v>2816</v>
      </c>
      <c r="Q59" s="34"/>
    </row>
    <row r="60" spans="1:33" ht="15" hidden="1" customHeight="1" x14ac:dyDescent="0.2">
      <c r="A60" s="108">
        <v>9589</v>
      </c>
      <c r="B60" s="94" t="s">
        <v>48</v>
      </c>
      <c r="C60" s="93" t="s">
        <v>49</v>
      </c>
      <c r="D60" s="95" t="s">
        <v>135</v>
      </c>
      <c r="E60" s="121">
        <v>9003.49</v>
      </c>
      <c r="F60" s="122">
        <v>2265.0100000000002</v>
      </c>
      <c r="G60" s="123">
        <f>E60+F60</f>
        <v>11268.5</v>
      </c>
      <c r="H60" s="124">
        <v>0</v>
      </c>
      <c r="I60" s="124">
        <v>0</v>
      </c>
      <c r="J60" s="125">
        <v>9003.49</v>
      </c>
      <c r="L60" s="63">
        <v>0</v>
      </c>
      <c r="M60" s="24">
        <v>0</v>
      </c>
      <c r="N60" s="59"/>
      <c r="O60" s="79">
        <v>9003.49</v>
      </c>
      <c r="Q60" s="34"/>
    </row>
    <row r="61" spans="1:33" ht="15" hidden="1" customHeight="1" x14ac:dyDescent="0.2">
      <c r="A61" s="111"/>
      <c r="B61" s="112"/>
      <c r="C61" s="111"/>
      <c r="D61" s="113" t="s">
        <v>135</v>
      </c>
      <c r="E61" s="107">
        <f>SUM(E58:E60)</f>
        <v>33869.370000000003</v>
      </c>
      <c r="F61" s="126">
        <f>SUM(F58:F60)</f>
        <v>2265.0100000000002</v>
      </c>
      <c r="G61" s="106">
        <f>E61+F61</f>
        <v>36134.380000000005</v>
      </c>
      <c r="H61" s="126">
        <v>0</v>
      </c>
      <c r="I61" s="126">
        <v>0</v>
      </c>
      <c r="J61" s="107">
        <f>SUM(J58:J60)</f>
        <v>32762.11</v>
      </c>
      <c r="L61" s="65">
        <v>0</v>
      </c>
      <c r="M61" s="26">
        <v>0</v>
      </c>
      <c r="N61" s="59"/>
      <c r="O61" s="66">
        <f>SUM(O58:O60)</f>
        <v>33869.370000000003</v>
      </c>
      <c r="Q61" s="34"/>
    </row>
    <row r="62" spans="1:33" ht="15" hidden="1" customHeight="1" x14ac:dyDescent="0.2">
      <c r="A62" s="93"/>
      <c r="B62" s="94"/>
      <c r="C62" s="93"/>
      <c r="D62" s="95"/>
      <c r="E62" s="138"/>
      <c r="F62" s="139"/>
      <c r="G62" s="140"/>
      <c r="H62" s="124"/>
      <c r="I62" s="124"/>
      <c r="J62" s="138"/>
      <c r="L62" s="67"/>
      <c r="M62" s="68"/>
      <c r="N62" s="59"/>
      <c r="O62" s="64"/>
      <c r="Q62" s="34"/>
    </row>
    <row r="63" spans="1:33" ht="15" hidden="1" customHeight="1" x14ac:dyDescent="0.2">
      <c r="A63" s="108">
        <v>9642</v>
      </c>
      <c r="B63" s="94" t="s">
        <v>121</v>
      </c>
      <c r="C63" s="93" t="s">
        <v>122</v>
      </c>
      <c r="D63" s="113" t="s">
        <v>3</v>
      </c>
      <c r="E63" s="104">
        <v>23998.75</v>
      </c>
      <c r="F63" s="105">
        <v>15000</v>
      </c>
      <c r="G63" s="106">
        <f>E63+F63</f>
        <v>38998.75</v>
      </c>
      <c r="H63" s="126">
        <v>0</v>
      </c>
      <c r="I63" s="126">
        <v>0</v>
      </c>
      <c r="J63" s="141">
        <v>16570.41</v>
      </c>
      <c r="L63" s="65">
        <v>0</v>
      </c>
      <c r="M63" s="26">
        <v>0</v>
      </c>
      <c r="N63" s="59"/>
      <c r="O63" s="84">
        <v>23998.75</v>
      </c>
      <c r="Q63" s="34"/>
    </row>
    <row r="64" spans="1:33" s="15" customFormat="1" ht="15" hidden="1" customHeight="1" x14ac:dyDescent="0.2">
      <c r="A64" s="93"/>
      <c r="B64" s="94"/>
      <c r="C64" s="93"/>
      <c r="D64" s="95"/>
      <c r="E64" s="138"/>
      <c r="F64" s="139"/>
      <c r="G64" s="140"/>
      <c r="H64" s="124"/>
      <c r="I64" s="124"/>
      <c r="J64" s="138"/>
      <c r="K64" s="4"/>
      <c r="L64" s="67"/>
      <c r="M64" s="68"/>
      <c r="N64" s="59"/>
      <c r="O64" s="64"/>
      <c r="P64" s="4"/>
      <c r="Q64" s="3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15" hidden="1" customHeight="1" x14ac:dyDescent="0.2">
      <c r="A65" s="108">
        <v>9582</v>
      </c>
      <c r="B65" s="94" t="s">
        <v>40</v>
      </c>
      <c r="C65" s="93" t="s">
        <v>41</v>
      </c>
      <c r="D65" s="95" t="s">
        <v>136</v>
      </c>
      <c r="E65" s="121">
        <v>2136.58</v>
      </c>
      <c r="F65" s="122">
        <v>29963.02</v>
      </c>
      <c r="G65" s="123">
        <f>E65+F65</f>
        <v>32099.599999999999</v>
      </c>
      <c r="H65" s="124">
        <v>36018.44</v>
      </c>
      <c r="I65" s="124">
        <v>4936.9000000000005</v>
      </c>
      <c r="J65" s="125">
        <v>1718.68</v>
      </c>
      <c r="L65" s="82">
        <v>36018.44</v>
      </c>
      <c r="M65" s="24">
        <v>4936.9000000000005</v>
      </c>
      <c r="N65" s="59"/>
      <c r="O65" s="79">
        <v>2136.58</v>
      </c>
      <c r="Q65" s="34">
        <f>F65-L65-M65</f>
        <v>-10992.320000000003</v>
      </c>
    </row>
    <row r="66" spans="1:33" ht="15" hidden="1" customHeight="1" x14ac:dyDescent="0.2">
      <c r="A66" s="108">
        <v>9583</v>
      </c>
      <c r="B66" s="94" t="s">
        <v>42</v>
      </c>
      <c r="C66" s="93" t="s">
        <v>43</v>
      </c>
      <c r="D66" s="95" t="s">
        <v>136</v>
      </c>
      <c r="E66" s="121">
        <v>5905.08</v>
      </c>
      <c r="F66" s="122">
        <v>14724.5</v>
      </c>
      <c r="G66" s="123">
        <f>E66+F66</f>
        <v>20629.580000000002</v>
      </c>
      <c r="H66" s="124">
        <v>20729.439999999999</v>
      </c>
      <c r="I66" s="124">
        <v>0</v>
      </c>
      <c r="J66" s="125">
        <v>5905.08</v>
      </c>
      <c r="L66" s="82">
        <v>20729.439999999999</v>
      </c>
      <c r="M66" s="24">
        <v>0</v>
      </c>
      <c r="N66" s="59"/>
      <c r="O66" s="79">
        <v>5905.08</v>
      </c>
      <c r="Q66" s="34">
        <f>F66-L66-M66</f>
        <v>-6004.9399999999987</v>
      </c>
    </row>
    <row r="67" spans="1:33" s="15" customFormat="1" ht="15" hidden="1" customHeight="1" x14ac:dyDescent="0.2">
      <c r="A67" s="111"/>
      <c r="B67" s="112"/>
      <c r="C67" s="111"/>
      <c r="D67" s="113" t="s">
        <v>136</v>
      </c>
      <c r="E67" s="107">
        <f>SUM(E65:E66)</f>
        <v>8041.66</v>
      </c>
      <c r="F67" s="126">
        <f>SUM(F65:F66)</f>
        <v>44687.520000000004</v>
      </c>
      <c r="G67" s="106">
        <f>E67+F67</f>
        <v>52729.180000000008</v>
      </c>
      <c r="H67" s="126">
        <v>56747.880000000005</v>
      </c>
      <c r="I67" s="126">
        <v>4936.9000000000005</v>
      </c>
      <c r="J67" s="107">
        <f>SUM(J65:J66)</f>
        <v>7623.76</v>
      </c>
      <c r="K67" s="4"/>
      <c r="L67" s="65">
        <v>56747.880000000005</v>
      </c>
      <c r="M67" s="26">
        <v>4936.9000000000005</v>
      </c>
      <c r="N67" s="59"/>
      <c r="O67" s="66">
        <f>SUM(O65:O66)</f>
        <v>8041.66</v>
      </c>
      <c r="P67" s="4"/>
      <c r="Q67" s="3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s="15" customFormat="1" ht="15" hidden="1" customHeight="1" x14ac:dyDescent="0.2">
      <c r="A68" s="93"/>
      <c r="B68" s="94"/>
      <c r="C68" s="93"/>
      <c r="D68" s="95"/>
      <c r="E68" s="138"/>
      <c r="F68" s="139"/>
      <c r="G68" s="140"/>
      <c r="H68" s="124"/>
      <c r="I68" s="124"/>
      <c r="J68" s="138"/>
      <c r="K68" s="4"/>
      <c r="L68" s="67"/>
      <c r="M68" s="68"/>
      <c r="N68" s="59"/>
      <c r="O68" s="64"/>
      <c r="P68" s="4"/>
      <c r="Q68" s="34">
        <f>F68-L68-M68</f>
        <v>0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s="15" customFormat="1" ht="15" hidden="1" customHeight="1" x14ac:dyDescent="0.2">
      <c r="A69" s="108">
        <v>9620</v>
      </c>
      <c r="B69" s="94" t="s">
        <v>86</v>
      </c>
      <c r="C69" s="93" t="s">
        <v>87</v>
      </c>
      <c r="D69" s="95" t="s">
        <v>137</v>
      </c>
      <c r="E69" s="121">
        <v>18128.099999999999</v>
      </c>
      <c r="F69" s="122">
        <v>69958.929999999993</v>
      </c>
      <c r="G69" s="123">
        <f t="shared" ref="G69:G81" si="4">E69+F69</f>
        <v>88087.03</v>
      </c>
      <c r="H69" s="124">
        <v>66997.180000000008</v>
      </c>
      <c r="I69" s="124">
        <v>6290.96</v>
      </c>
      <c r="J69" s="125">
        <v>16593.400000000001</v>
      </c>
      <c r="K69" s="4"/>
      <c r="L69" s="63">
        <v>66997.180000000008</v>
      </c>
      <c r="M69" s="24" t="e">
        <f>6290.96-#REF!</f>
        <v>#REF!</v>
      </c>
      <c r="N69" s="59"/>
      <c r="O69" s="79">
        <v>18128.099999999999</v>
      </c>
      <c r="P69" s="4"/>
      <c r="Q69" s="3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15" hidden="1" customHeight="1" x14ac:dyDescent="0.2">
      <c r="A70" s="108">
        <v>9621</v>
      </c>
      <c r="B70" s="94" t="s">
        <v>88</v>
      </c>
      <c r="C70" s="93" t="s">
        <v>89</v>
      </c>
      <c r="D70" s="95" t="s">
        <v>137</v>
      </c>
      <c r="E70" s="121">
        <v>11513.58</v>
      </c>
      <c r="F70" s="122">
        <v>43260.26</v>
      </c>
      <c r="G70" s="123">
        <f t="shared" si="4"/>
        <v>54773.840000000004</v>
      </c>
      <c r="H70" s="124">
        <v>0</v>
      </c>
      <c r="I70" s="124">
        <v>0</v>
      </c>
      <c r="J70" s="125">
        <v>11513.58</v>
      </c>
      <c r="L70" s="63">
        <v>0</v>
      </c>
      <c r="M70" s="24">
        <v>0</v>
      </c>
      <c r="N70" s="59"/>
      <c r="O70" s="79">
        <v>11513.58</v>
      </c>
      <c r="Q70" s="34"/>
    </row>
    <row r="71" spans="1:33" ht="15" hidden="1" customHeight="1" x14ac:dyDescent="0.2">
      <c r="A71" s="108">
        <v>9622</v>
      </c>
      <c r="B71" s="94" t="s">
        <v>90</v>
      </c>
      <c r="C71" s="93" t="s">
        <v>91</v>
      </c>
      <c r="D71" s="95" t="s">
        <v>137</v>
      </c>
      <c r="E71" s="121">
        <v>6444.37</v>
      </c>
      <c r="F71" s="122">
        <v>1145.3800000000001</v>
      </c>
      <c r="G71" s="123">
        <f t="shared" si="4"/>
        <v>7589.75</v>
      </c>
      <c r="H71" s="124">
        <v>0</v>
      </c>
      <c r="I71" s="124">
        <v>0</v>
      </c>
      <c r="J71" s="125">
        <v>6444.37</v>
      </c>
      <c r="L71" s="63">
        <v>0</v>
      </c>
      <c r="M71" s="24">
        <v>0</v>
      </c>
      <c r="N71" s="59"/>
      <c r="O71" s="79">
        <v>6444.37</v>
      </c>
      <c r="Q71" s="34"/>
    </row>
    <row r="72" spans="1:33" ht="15" hidden="1" customHeight="1" x14ac:dyDescent="0.2">
      <c r="A72" s="108">
        <v>9623</v>
      </c>
      <c r="B72" s="94" t="s">
        <v>92</v>
      </c>
      <c r="C72" s="93" t="s">
        <v>93</v>
      </c>
      <c r="D72" s="95" t="s">
        <v>137</v>
      </c>
      <c r="E72" s="121">
        <v>3110.62</v>
      </c>
      <c r="F72" s="122">
        <v>151079.35</v>
      </c>
      <c r="G72" s="123">
        <f t="shared" si="4"/>
        <v>154189.97</v>
      </c>
      <c r="H72" s="124">
        <v>0</v>
      </c>
      <c r="I72" s="124">
        <v>93886.91</v>
      </c>
      <c r="J72" s="125">
        <v>3110.62</v>
      </c>
      <c r="L72" s="63">
        <v>0</v>
      </c>
      <c r="M72" s="24" t="e">
        <f>93886.91-#REF!-#REF!</f>
        <v>#REF!</v>
      </c>
      <c r="N72" s="59"/>
      <c r="O72" s="79">
        <v>3110.62</v>
      </c>
      <c r="Q72" s="34"/>
    </row>
    <row r="73" spans="1:33" ht="15" hidden="1" customHeight="1" x14ac:dyDescent="0.2">
      <c r="A73" s="108">
        <v>9624</v>
      </c>
      <c r="B73" s="94" t="s">
        <v>94</v>
      </c>
      <c r="C73" s="93" t="s">
        <v>95</v>
      </c>
      <c r="D73" s="95" t="s">
        <v>137</v>
      </c>
      <c r="E73" s="121">
        <v>0</v>
      </c>
      <c r="F73" s="122">
        <v>0</v>
      </c>
      <c r="G73" s="123">
        <f t="shared" si="4"/>
        <v>0</v>
      </c>
      <c r="H73" s="124">
        <v>0</v>
      </c>
      <c r="I73" s="124">
        <v>0</v>
      </c>
      <c r="J73" s="138">
        <v>0</v>
      </c>
      <c r="L73" s="63">
        <v>0</v>
      </c>
      <c r="M73" s="24">
        <v>0</v>
      </c>
      <c r="N73" s="59"/>
      <c r="O73" s="79">
        <v>0</v>
      </c>
      <c r="Q73" s="34"/>
    </row>
    <row r="74" spans="1:33" ht="15" hidden="1" customHeight="1" x14ac:dyDescent="0.2">
      <c r="A74" s="108">
        <v>9625</v>
      </c>
      <c r="B74" s="94" t="s">
        <v>96</v>
      </c>
      <c r="C74" s="93" t="s">
        <v>97</v>
      </c>
      <c r="D74" s="95" t="s">
        <v>137</v>
      </c>
      <c r="E74" s="121">
        <v>6204.1</v>
      </c>
      <c r="F74" s="122">
        <v>-306.83</v>
      </c>
      <c r="G74" s="123">
        <f t="shared" si="4"/>
        <v>5897.27</v>
      </c>
      <c r="H74" s="124">
        <v>0</v>
      </c>
      <c r="I74" s="124">
        <v>70.2</v>
      </c>
      <c r="J74" s="125">
        <v>6042.61</v>
      </c>
      <c r="L74" s="63">
        <v>0</v>
      </c>
      <c r="M74" s="24" t="e">
        <f>70.2-#REF!</f>
        <v>#REF!</v>
      </c>
      <c r="N74" s="59"/>
      <c r="O74" s="79">
        <v>6204.1</v>
      </c>
      <c r="Q74" s="34"/>
    </row>
    <row r="75" spans="1:33" ht="15" hidden="1" customHeight="1" x14ac:dyDescent="0.2">
      <c r="A75" s="108">
        <v>9626</v>
      </c>
      <c r="B75" s="94" t="s">
        <v>98</v>
      </c>
      <c r="C75" s="93" t="s">
        <v>99</v>
      </c>
      <c r="D75" s="95" t="s">
        <v>137</v>
      </c>
      <c r="E75" s="121">
        <v>78.75</v>
      </c>
      <c r="F75" s="122">
        <v>0</v>
      </c>
      <c r="G75" s="123">
        <f t="shared" si="4"/>
        <v>78.75</v>
      </c>
      <c r="H75" s="124">
        <v>0</v>
      </c>
      <c r="I75" s="124">
        <v>0</v>
      </c>
      <c r="J75" s="125">
        <v>78.75</v>
      </c>
      <c r="L75" s="63">
        <v>0</v>
      </c>
      <c r="M75" s="24">
        <v>0</v>
      </c>
      <c r="N75" s="59"/>
      <c r="O75" s="79">
        <v>78.75</v>
      </c>
      <c r="Q75" s="34"/>
    </row>
    <row r="76" spans="1:33" ht="15" hidden="1" customHeight="1" x14ac:dyDescent="0.2">
      <c r="A76" s="108">
        <v>9627</v>
      </c>
      <c r="B76" s="94" t="s">
        <v>100</v>
      </c>
      <c r="C76" s="93" t="s">
        <v>101</v>
      </c>
      <c r="D76" s="95" t="s">
        <v>137</v>
      </c>
      <c r="E76" s="121">
        <v>36653.99</v>
      </c>
      <c r="F76" s="122">
        <v>588549.96</v>
      </c>
      <c r="G76" s="123">
        <f t="shared" si="4"/>
        <v>625203.94999999995</v>
      </c>
      <c r="H76" s="124">
        <v>108668.90000000001</v>
      </c>
      <c r="I76" s="124">
        <v>269103.62</v>
      </c>
      <c r="J76" s="125">
        <v>35768.089999999997</v>
      </c>
      <c r="L76" s="63">
        <v>108668.90000000001</v>
      </c>
      <c r="M76" s="24" t="e">
        <f>269103.62-#REF!-#REF!</f>
        <v>#REF!</v>
      </c>
      <c r="N76" s="59"/>
      <c r="O76" s="79">
        <v>36653.99</v>
      </c>
      <c r="Q76" s="34"/>
    </row>
    <row r="77" spans="1:33" ht="15" hidden="1" customHeight="1" x14ac:dyDescent="0.2">
      <c r="A77" s="108">
        <v>9628</v>
      </c>
      <c r="B77" s="94" t="s">
        <v>102</v>
      </c>
      <c r="C77" s="93" t="s">
        <v>103</v>
      </c>
      <c r="D77" s="95" t="s">
        <v>137</v>
      </c>
      <c r="E77" s="121">
        <v>5090.8500000000004</v>
      </c>
      <c r="F77" s="122">
        <v>0</v>
      </c>
      <c r="G77" s="123">
        <f t="shared" si="4"/>
        <v>5090.8500000000004</v>
      </c>
      <c r="H77" s="124">
        <v>0</v>
      </c>
      <c r="I77" s="124">
        <v>0</v>
      </c>
      <c r="J77" s="125">
        <v>5090.8500000000004</v>
      </c>
      <c r="L77" s="63">
        <v>0</v>
      </c>
      <c r="M77" s="24">
        <v>0</v>
      </c>
      <c r="N77" s="59"/>
      <c r="O77" s="79">
        <v>5090.8500000000004</v>
      </c>
      <c r="Q77" s="34"/>
    </row>
    <row r="78" spans="1:33" ht="15" hidden="1" customHeight="1" x14ac:dyDescent="0.2">
      <c r="A78" s="108">
        <v>9629</v>
      </c>
      <c r="B78" s="94" t="s">
        <v>104</v>
      </c>
      <c r="C78" s="93" t="s">
        <v>105</v>
      </c>
      <c r="D78" s="95" t="s">
        <v>137</v>
      </c>
      <c r="E78" s="121">
        <v>9385.7000000000007</v>
      </c>
      <c r="F78" s="122">
        <v>3002.44</v>
      </c>
      <c r="G78" s="123">
        <f t="shared" si="4"/>
        <v>12388.140000000001</v>
      </c>
      <c r="H78" s="124">
        <v>3002.44</v>
      </c>
      <c r="I78" s="124">
        <v>0</v>
      </c>
      <c r="J78" s="125">
        <v>9157.15</v>
      </c>
      <c r="L78" s="63">
        <v>3002.44</v>
      </c>
      <c r="M78" s="24">
        <v>0</v>
      </c>
      <c r="N78" s="59"/>
      <c r="O78" s="79">
        <v>9385.7000000000007</v>
      </c>
      <c r="Q78" s="34"/>
    </row>
    <row r="79" spans="1:33" ht="15" hidden="1" customHeight="1" x14ac:dyDescent="0.2">
      <c r="A79" s="108">
        <v>9639</v>
      </c>
      <c r="B79" s="94" t="s">
        <v>118</v>
      </c>
      <c r="C79" s="93"/>
      <c r="D79" s="95" t="s">
        <v>137</v>
      </c>
      <c r="E79" s="121">
        <v>0</v>
      </c>
      <c r="F79" s="122">
        <v>82.33</v>
      </c>
      <c r="G79" s="123">
        <f t="shared" si="4"/>
        <v>82.33</v>
      </c>
      <c r="H79" s="124">
        <v>0</v>
      </c>
      <c r="I79" s="124">
        <v>0</v>
      </c>
      <c r="J79" s="138"/>
      <c r="L79" s="63">
        <v>0</v>
      </c>
      <c r="M79" s="24">
        <v>0</v>
      </c>
      <c r="N79" s="59"/>
      <c r="O79" s="79">
        <v>0</v>
      </c>
      <c r="Q79" s="34"/>
    </row>
    <row r="80" spans="1:33" ht="15" hidden="1" customHeight="1" x14ac:dyDescent="0.2">
      <c r="A80" s="108">
        <v>9643</v>
      </c>
      <c r="B80" s="94" t="s">
        <v>123</v>
      </c>
      <c r="C80" s="93"/>
      <c r="D80" s="95" t="s">
        <v>137</v>
      </c>
      <c r="E80" s="121">
        <v>257.43</v>
      </c>
      <c r="F80" s="122">
        <v>0</v>
      </c>
      <c r="G80" s="123">
        <f t="shared" si="4"/>
        <v>257.43</v>
      </c>
      <c r="H80" s="124">
        <v>0</v>
      </c>
      <c r="I80" s="124">
        <v>0</v>
      </c>
      <c r="J80" s="125">
        <v>257.43</v>
      </c>
      <c r="L80" s="63">
        <v>0</v>
      </c>
      <c r="M80" s="24">
        <v>0</v>
      </c>
      <c r="N80" s="59"/>
      <c r="O80" s="79">
        <v>257.43</v>
      </c>
      <c r="Q80" s="34"/>
    </row>
    <row r="81" spans="1:33" ht="15" hidden="1" customHeight="1" x14ac:dyDescent="0.2">
      <c r="A81" s="111"/>
      <c r="B81" s="112"/>
      <c r="C81" s="111"/>
      <c r="D81" s="113" t="s">
        <v>137</v>
      </c>
      <c r="E81" s="107">
        <f>SUM(E69:E80)</f>
        <v>96867.49</v>
      </c>
      <c r="F81" s="126">
        <f>SUM(F69:F80)</f>
        <v>856771.82</v>
      </c>
      <c r="G81" s="106">
        <f t="shared" si="4"/>
        <v>953639.30999999994</v>
      </c>
      <c r="H81" s="126">
        <v>178668.52000000002</v>
      </c>
      <c r="I81" s="126">
        <v>369351.69</v>
      </c>
      <c r="J81" s="107">
        <f>SUM(J69:J80)</f>
        <v>94056.85</v>
      </c>
      <c r="L81" s="65">
        <v>178668.52000000002</v>
      </c>
      <c r="M81" s="26">
        <v>369351.69</v>
      </c>
      <c r="N81" s="59"/>
      <c r="O81" s="66">
        <f>SUM(O69:O80)</f>
        <v>96867.49</v>
      </c>
      <c r="Q81" s="34"/>
    </row>
    <row r="82" spans="1:33" ht="18.75" hidden="1" customHeight="1" x14ac:dyDescent="0.2">
      <c r="A82" s="93"/>
      <c r="B82" s="94"/>
      <c r="C82" s="93"/>
      <c r="D82" s="95"/>
      <c r="E82" s="138"/>
      <c r="F82" s="139"/>
      <c r="G82" s="140"/>
      <c r="H82" s="124"/>
      <c r="I82" s="124"/>
      <c r="J82" s="138"/>
      <c r="L82" s="67"/>
      <c r="M82" s="68"/>
      <c r="N82" s="59"/>
      <c r="O82" s="64"/>
      <c r="Q82" s="34"/>
    </row>
    <row r="83" spans="1:33" ht="15" hidden="1" customHeight="1" x14ac:dyDescent="0.2">
      <c r="A83" s="127">
        <v>9633</v>
      </c>
      <c r="B83" s="94" t="s">
        <v>111</v>
      </c>
      <c r="C83" s="127" t="s">
        <v>112</v>
      </c>
      <c r="D83" s="128"/>
      <c r="E83" s="135">
        <v>0</v>
      </c>
      <c r="F83" s="136">
        <v>0</v>
      </c>
      <c r="G83" s="137">
        <f>E83+F83</f>
        <v>0</v>
      </c>
      <c r="H83" s="124"/>
      <c r="I83" s="124"/>
      <c r="J83" s="138"/>
      <c r="L83" s="67"/>
      <c r="M83" s="68"/>
      <c r="N83" s="59"/>
      <c r="O83" s="64"/>
      <c r="Q83" s="34"/>
    </row>
    <row r="84" spans="1:33" ht="15" hidden="1" customHeight="1" x14ac:dyDescent="0.2">
      <c r="A84" s="127">
        <v>9644</v>
      </c>
      <c r="B84" s="94" t="s">
        <v>124</v>
      </c>
      <c r="C84" s="127" t="s">
        <v>112</v>
      </c>
      <c r="D84" s="128"/>
      <c r="E84" s="135">
        <v>0</v>
      </c>
      <c r="F84" s="136">
        <v>0</v>
      </c>
      <c r="G84" s="137">
        <f>E84+F84</f>
        <v>0</v>
      </c>
      <c r="H84" s="124"/>
      <c r="I84" s="124"/>
      <c r="J84" s="138"/>
      <c r="L84" s="67"/>
      <c r="M84" s="68"/>
      <c r="N84" s="59"/>
      <c r="O84" s="64"/>
      <c r="Q84" s="34"/>
    </row>
    <row r="85" spans="1:33" ht="15" hidden="1" customHeight="1" x14ac:dyDescent="0.2">
      <c r="A85" s="127">
        <v>10768</v>
      </c>
      <c r="B85" s="94" t="s">
        <v>125</v>
      </c>
      <c r="C85" s="127" t="s">
        <v>126</v>
      </c>
      <c r="D85" s="128"/>
      <c r="E85" s="135">
        <v>0</v>
      </c>
      <c r="F85" s="136">
        <v>0</v>
      </c>
      <c r="G85" s="137">
        <f>E85+F85</f>
        <v>0</v>
      </c>
      <c r="H85" s="124"/>
      <c r="I85" s="124"/>
      <c r="J85" s="138"/>
      <c r="L85" s="67"/>
      <c r="M85" s="68"/>
      <c r="N85" s="59"/>
      <c r="O85" s="64"/>
      <c r="Q85" s="34"/>
    </row>
    <row r="86" spans="1:33" ht="15" hidden="1" customHeight="1" x14ac:dyDescent="0.2">
      <c r="A86" s="127">
        <v>10988</v>
      </c>
      <c r="B86" s="94" t="s">
        <v>127</v>
      </c>
      <c r="C86" s="127" t="s">
        <v>109</v>
      </c>
      <c r="D86" s="128"/>
      <c r="E86" s="135">
        <v>0</v>
      </c>
      <c r="F86" s="136">
        <v>0</v>
      </c>
      <c r="G86" s="137">
        <f>E86+F86</f>
        <v>0</v>
      </c>
      <c r="H86" s="124"/>
      <c r="I86" s="124"/>
      <c r="J86" s="138"/>
      <c r="L86" s="67"/>
      <c r="M86" s="68"/>
      <c r="N86" s="59"/>
      <c r="O86" s="64"/>
      <c r="Q86" s="34"/>
    </row>
    <row r="87" spans="1:33" ht="21" hidden="1" customHeight="1" x14ac:dyDescent="0.2">
      <c r="A87" s="93"/>
      <c r="B87" s="94"/>
      <c r="C87" s="93"/>
      <c r="D87" s="133" t="s">
        <v>5</v>
      </c>
      <c r="E87" s="104">
        <f>E10+E18+E33+E50+E56+E61+E63+E67+E81</f>
        <v>2359189.1600000006</v>
      </c>
      <c r="F87" s="126">
        <f t="shared" ref="F87:I87" si="5">F10+F18+F33+F50+F56+F61+F63+F67+F81</f>
        <v>2505344.7600000002</v>
      </c>
      <c r="G87" s="106">
        <f>G10+G18+G33+G50+G56+G61+G63+G67+G81</f>
        <v>4864533.92</v>
      </c>
      <c r="H87" s="142">
        <f t="shared" si="5"/>
        <v>450624.03</v>
      </c>
      <c r="I87" s="142">
        <f t="shared" si="5"/>
        <v>794112.3</v>
      </c>
      <c r="J87" s="143">
        <f>J10+J18+J33+J50+J56+J61+J63+J67+J81</f>
        <v>2089535.33</v>
      </c>
      <c r="L87" s="71">
        <f t="shared" ref="L87:M87" si="6">L10+L18+L33+L50+L56+L61+L63+L67+L81</f>
        <v>450624.03</v>
      </c>
      <c r="M87" s="32">
        <f t="shared" si="6"/>
        <v>794112.3</v>
      </c>
      <c r="N87" s="59"/>
      <c r="O87" s="85">
        <f>O10+O18+O33+O50+O56+O61+O63+O67+O81</f>
        <v>2359189.1600000006</v>
      </c>
      <c r="Q87" s="34"/>
    </row>
    <row r="88" spans="1:33" ht="15" hidden="1" customHeight="1" x14ac:dyDescent="0.2">
      <c r="A88" s="93"/>
      <c r="B88" s="94"/>
      <c r="C88" s="93"/>
      <c r="D88" s="95"/>
      <c r="E88" s="121"/>
      <c r="F88" s="122"/>
      <c r="G88" s="123"/>
      <c r="H88" s="124"/>
      <c r="I88" s="124"/>
      <c r="J88" s="144"/>
      <c r="L88" s="67"/>
      <c r="M88" s="68"/>
      <c r="N88" s="59"/>
      <c r="O88" s="46"/>
      <c r="Q88" s="34"/>
    </row>
    <row r="89" spans="1:33" ht="30" hidden="1" customHeight="1" x14ac:dyDescent="0.2">
      <c r="A89" s="93"/>
      <c r="B89" s="94"/>
      <c r="C89" s="93"/>
      <c r="D89" s="95"/>
      <c r="E89" s="159" t="s">
        <v>140</v>
      </c>
      <c r="F89" s="163"/>
      <c r="G89" s="164"/>
      <c r="H89" s="147" t="s">
        <v>141</v>
      </c>
      <c r="I89" s="147" t="s">
        <v>142</v>
      </c>
      <c r="J89" s="100" t="s">
        <v>143</v>
      </c>
      <c r="L89" s="56" t="s">
        <v>141</v>
      </c>
      <c r="M89" s="17" t="s">
        <v>142</v>
      </c>
      <c r="N89" s="57"/>
      <c r="O89" s="58" t="s">
        <v>143</v>
      </c>
      <c r="Q89" s="34"/>
    </row>
    <row r="90" spans="1:33" ht="23.25" hidden="1" customHeight="1" x14ac:dyDescent="0.2">
      <c r="A90" s="108">
        <v>3269</v>
      </c>
      <c r="B90" s="94" t="s">
        <v>128</v>
      </c>
      <c r="C90" s="93" t="s">
        <v>129</v>
      </c>
      <c r="D90" s="113" t="s">
        <v>4</v>
      </c>
      <c r="E90" s="104">
        <v>726080.98</v>
      </c>
      <c r="F90" s="105">
        <v>1077079.6200000001</v>
      </c>
      <c r="G90" s="106">
        <f>E90+F90</f>
        <v>1803160.6</v>
      </c>
      <c r="H90" s="145">
        <v>322985.88</v>
      </c>
      <c r="I90" s="145">
        <v>507200.36999999994</v>
      </c>
      <c r="J90" s="143">
        <v>671002.57999999996</v>
      </c>
      <c r="L90" s="74">
        <f>322985.88-89142.48</f>
        <v>233843.40000000002</v>
      </c>
      <c r="M90" s="29" t="e">
        <f>I90-#REF!-#REF!-#REF!-#REF!-#REF!-#REF!-#REF!-#REF!-#REF!-#REF!-#REF!-#REF!-#REF!-#REF!-#REF!</f>
        <v>#REF!</v>
      </c>
      <c r="N90" s="59"/>
      <c r="O90" s="66">
        <f>I90</f>
        <v>507200.36999999994</v>
      </c>
      <c r="Q90" s="34"/>
    </row>
    <row r="91" spans="1:33" ht="15" hidden="1" customHeight="1" x14ac:dyDescent="0.2">
      <c r="A91" s="93"/>
      <c r="B91" s="94"/>
      <c r="C91" s="93"/>
      <c r="D91" s="95"/>
      <c r="E91" s="121"/>
      <c r="F91" s="122"/>
      <c r="G91" s="123"/>
      <c r="H91" s="124"/>
      <c r="I91" s="124"/>
      <c r="J91" s="138"/>
      <c r="L91" s="67">
        <f>L90+'[1]vencido e pago - PC a realizar'!$K$51</f>
        <v>322985.88</v>
      </c>
      <c r="M91" s="68"/>
      <c r="N91" s="59"/>
      <c r="O91" s="64"/>
      <c r="Q91" s="34"/>
    </row>
    <row r="92" spans="1:33" ht="15" hidden="1" customHeight="1" x14ac:dyDescent="0.2">
      <c r="A92" s="93"/>
      <c r="B92" s="94"/>
      <c r="C92" s="93"/>
      <c r="D92" s="95"/>
      <c r="E92" s="121"/>
      <c r="F92" s="122"/>
      <c r="G92" s="123"/>
      <c r="H92" s="124"/>
      <c r="I92" s="124"/>
      <c r="J92" s="138"/>
      <c r="L92" s="67"/>
      <c r="M92" s="68"/>
      <c r="N92" s="59"/>
      <c r="O92" s="64"/>
      <c r="Q92" s="34"/>
    </row>
    <row r="93" spans="1:33" ht="30" hidden="1" customHeight="1" x14ac:dyDescent="0.2">
      <c r="A93" s="93"/>
      <c r="B93" s="94"/>
      <c r="C93" s="93"/>
      <c r="D93" s="95"/>
      <c r="E93" s="159" t="s">
        <v>140</v>
      </c>
      <c r="F93" s="163"/>
      <c r="G93" s="164"/>
      <c r="H93" s="147" t="s">
        <v>141</v>
      </c>
      <c r="I93" s="147" t="s">
        <v>142</v>
      </c>
      <c r="J93" s="100" t="s">
        <v>143</v>
      </c>
      <c r="L93" s="56" t="s">
        <v>141</v>
      </c>
      <c r="M93" s="17" t="s">
        <v>142</v>
      </c>
      <c r="N93" s="57"/>
      <c r="O93" s="58" t="s">
        <v>143</v>
      </c>
      <c r="Q93" s="34"/>
    </row>
    <row r="94" spans="1:33" s="31" customFormat="1" ht="24" hidden="1" customHeight="1" x14ac:dyDescent="0.2">
      <c r="A94" s="111"/>
      <c r="B94" s="112" t="s">
        <v>139</v>
      </c>
      <c r="C94" s="111"/>
      <c r="D94" s="113"/>
      <c r="E94" s="104">
        <f>E87+E90</f>
        <v>3085270.1400000006</v>
      </c>
      <c r="F94" s="105">
        <f>F87+F90</f>
        <v>3582424.3800000004</v>
      </c>
      <c r="G94" s="106">
        <f>E94+F94</f>
        <v>6667694.5200000014</v>
      </c>
      <c r="H94" s="142">
        <f>H87+H90</f>
        <v>773609.91</v>
      </c>
      <c r="I94" s="142">
        <f>I87+I90</f>
        <v>1301312.67</v>
      </c>
      <c r="J94" s="143">
        <f>J87+J90</f>
        <v>2760537.91</v>
      </c>
      <c r="K94" s="30"/>
      <c r="L94" s="86">
        <f>L87+L90</f>
        <v>684467.43</v>
      </c>
      <c r="M94" s="87" t="e">
        <f>M87+M90</f>
        <v>#REF!</v>
      </c>
      <c r="N94" s="88"/>
      <c r="O94" s="69">
        <f>O87+O90</f>
        <v>2866389.5300000007</v>
      </c>
      <c r="P94" s="30"/>
      <c r="Q94" s="34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 ht="15" hidden="1" customHeight="1" x14ac:dyDescent="0.2">
      <c r="A95" s="93"/>
      <c r="B95" s="94"/>
      <c r="C95" s="93"/>
      <c r="D95" s="95"/>
      <c r="E95" s="121"/>
      <c r="F95" s="122"/>
      <c r="G95" s="123"/>
      <c r="H95" s="124"/>
      <c r="I95" s="124"/>
      <c r="J95" s="138"/>
      <c r="L95" s="67"/>
      <c r="M95" s="68"/>
      <c r="N95" s="59"/>
      <c r="O95" s="64"/>
      <c r="Q95" s="34"/>
    </row>
    <row r="96" spans="1:33" ht="17" hidden="1" customHeight="1" thickBot="1" x14ac:dyDescent="0.25">
      <c r="A96" s="93"/>
      <c r="B96" s="94"/>
      <c r="C96" s="93"/>
      <c r="D96" s="95"/>
      <c r="E96" s="121"/>
      <c r="F96" s="122"/>
      <c r="G96" s="123"/>
      <c r="H96" s="124"/>
      <c r="I96" s="124"/>
      <c r="J96" s="138"/>
      <c r="L96" s="89"/>
      <c r="M96" s="90" t="s">
        <v>147</v>
      </c>
      <c r="N96" s="91"/>
      <c r="O96" s="92" t="e">
        <f>L94+M94+O94</f>
        <v>#REF!</v>
      </c>
      <c r="Q96" s="34"/>
    </row>
    <row r="97" spans="1:17" x14ac:dyDescent="0.2">
      <c r="A97" s="111"/>
      <c r="B97" s="112"/>
      <c r="C97" s="111"/>
      <c r="D97" s="113" t="s">
        <v>133</v>
      </c>
      <c r="E97" s="107">
        <f>SUM(E35:E47)</f>
        <v>922682.03</v>
      </c>
      <c r="F97" s="126">
        <f>SUM(F35:F47)</f>
        <v>438829.06000000006</v>
      </c>
      <c r="G97" s="106">
        <f t="shared" ref="G97" si="7">E97+F97</f>
        <v>1361511.09</v>
      </c>
      <c r="H97" s="126">
        <v>39989.089999999997</v>
      </c>
      <c r="I97" s="126">
        <v>104230.97</v>
      </c>
      <c r="J97" s="107">
        <f>SUM(J35:J47)</f>
        <v>853896.63</v>
      </c>
      <c r="L97" s="65">
        <v>39989.089999999997</v>
      </c>
      <c r="M97" s="26">
        <v>104230.97</v>
      </c>
      <c r="N97" s="59"/>
      <c r="O97" s="66">
        <f>SUM(R82:R96)</f>
        <v>0</v>
      </c>
      <c r="Q97" s="34"/>
    </row>
    <row r="98" spans="1:17" x14ac:dyDescent="0.2">
      <c r="Q98" s="34"/>
    </row>
    <row r="99" spans="1:17" x14ac:dyDescent="0.2">
      <c r="Q99" s="34"/>
    </row>
    <row r="100" spans="1:17" x14ac:dyDescent="0.2">
      <c r="Q100" s="34"/>
    </row>
    <row r="101" spans="1:17" x14ac:dyDescent="0.2">
      <c r="Q101" s="34"/>
    </row>
    <row r="102" spans="1:17" x14ac:dyDescent="0.2">
      <c r="Q102" s="34"/>
    </row>
  </sheetData>
  <mergeCells count="7">
    <mergeCell ref="E93:G93"/>
    <mergeCell ref="H2:J2"/>
    <mergeCell ref="L2:O2"/>
    <mergeCell ref="E3:G3"/>
    <mergeCell ref="H4:I4"/>
    <mergeCell ref="L4:M4"/>
    <mergeCell ref="E89:G89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2B84-2358-6D4A-B5B9-2D84B7B56603}">
  <dimension ref="A1:AG101"/>
  <sheetViews>
    <sheetView zoomScale="120" zoomScaleNormal="120" workbookViewId="0">
      <pane xSplit="3" topLeftCell="D1" activePane="topRight" state="frozen"/>
      <selection activeCell="B1" sqref="B1"/>
      <selection pane="topRight" activeCell="I112" sqref="I112"/>
    </sheetView>
  </sheetViews>
  <sheetFormatPr baseColWidth="10" defaultColWidth="8.83203125" defaultRowHeight="15" x14ac:dyDescent="0.2"/>
  <cols>
    <col min="1" max="1" width="8.6640625" style="1" bestFit="1" customWidth="1"/>
    <col min="2" max="2" width="72.33203125" style="14" customWidth="1"/>
    <col min="3" max="3" width="40.5" style="1" hidden="1" customWidth="1"/>
    <col min="4" max="4" width="8.5" style="2" customWidth="1"/>
    <col min="5" max="5" width="15.5" style="6" customWidth="1"/>
    <col min="6" max="6" width="15.6640625" style="3" customWidth="1"/>
    <col min="7" max="7" width="17" style="7" customWidth="1"/>
    <col min="8" max="8" width="13.5" style="19" customWidth="1"/>
    <col min="9" max="9" width="16.5" style="19" customWidth="1"/>
    <col min="10" max="10" width="15.5" style="13" customWidth="1"/>
    <col min="11" max="11" width="3.6640625" style="4" customWidth="1"/>
    <col min="12" max="12" width="13.5" style="19" hidden="1" customWidth="1"/>
    <col min="13" max="13" width="16.5" style="19" hidden="1" customWidth="1"/>
    <col min="14" max="14" width="2.1640625" style="18" hidden="1" customWidth="1"/>
    <col min="15" max="15" width="16.6640625" style="13" hidden="1" customWidth="1"/>
    <col min="16" max="16" width="8.83203125" style="4"/>
    <col min="17" max="17" width="13.83203125" style="4" hidden="1" customWidth="1"/>
    <col min="18" max="33" width="8.83203125" style="4"/>
    <col min="34" max="250" width="8.83203125" style="5"/>
    <col min="251" max="251" width="2.5" style="5" customWidth="1"/>
    <col min="252" max="252" width="8.5" style="5" customWidth="1"/>
    <col min="253" max="253" width="83" style="5" customWidth="1"/>
    <col min="254" max="258" width="0" style="5" hidden="1" customWidth="1"/>
    <col min="259" max="259" width="12" style="5" customWidth="1"/>
    <col min="260" max="260" width="13.83203125" style="5" customWidth="1"/>
    <col min="261" max="261" width="14" style="5" customWidth="1"/>
    <col min="262" max="506" width="8.83203125" style="5"/>
    <col min="507" max="507" width="2.5" style="5" customWidth="1"/>
    <col min="508" max="508" width="8.5" style="5" customWidth="1"/>
    <col min="509" max="509" width="83" style="5" customWidth="1"/>
    <col min="510" max="514" width="0" style="5" hidden="1" customWidth="1"/>
    <col min="515" max="515" width="12" style="5" customWidth="1"/>
    <col min="516" max="516" width="13.83203125" style="5" customWidth="1"/>
    <col min="517" max="517" width="14" style="5" customWidth="1"/>
    <col min="518" max="762" width="8.83203125" style="5"/>
    <col min="763" max="763" width="2.5" style="5" customWidth="1"/>
    <col min="764" max="764" width="8.5" style="5" customWidth="1"/>
    <col min="765" max="765" width="83" style="5" customWidth="1"/>
    <col min="766" max="770" width="0" style="5" hidden="1" customWidth="1"/>
    <col min="771" max="771" width="12" style="5" customWidth="1"/>
    <col min="772" max="772" width="13.83203125" style="5" customWidth="1"/>
    <col min="773" max="773" width="14" style="5" customWidth="1"/>
    <col min="774" max="1018" width="8.83203125" style="5"/>
    <col min="1019" max="1019" width="2.5" style="5" customWidth="1"/>
    <col min="1020" max="1020" width="8.5" style="5" customWidth="1"/>
    <col min="1021" max="1021" width="83" style="5" customWidth="1"/>
    <col min="1022" max="1026" width="0" style="5" hidden="1" customWidth="1"/>
    <col min="1027" max="1027" width="12" style="5" customWidth="1"/>
    <col min="1028" max="1028" width="13.83203125" style="5" customWidth="1"/>
    <col min="1029" max="1029" width="14" style="5" customWidth="1"/>
    <col min="1030" max="1274" width="8.83203125" style="5"/>
    <col min="1275" max="1275" width="2.5" style="5" customWidth="1"/>
    <col min="1276" max="1276" width="8.5" style="5" customWidth="1"/>
    <col min="1277" max="1277" width="83" style="5" customWidth="1"/>
    <col min="1278" max="1282" width="0" style="5" hidden="1" customWidth="1"/>
    <col min="1283" max="1283" width="12" style="5" customWidth="1"/>
    <col min="1284" max="1284" width="13.83203125" style="5" customWidth="1"/>
    <col min="1285" max="1285" width="14" style="5" customWidth="1"/>
    <col min="1286" max="1530" width="8.83203125" style="5"/>
    <col min="1531" max="1531" width="2.5" style="5" customWidth="1"/>
    <col min="1532" max="1532" width="8.5" style="5" customWidth="1"/>
    <col min="1533" max="1533" width="83" style="5" customWidth="1"/>
    <col min="1534" max="1538" width="0" style="5" hidden="1" customWidth="1"/>
    <col min="1539" max="1539" width="12" style="5" customWidth="1"/>
    <col min="1540" max="1540" width="13.83203125" style="5" customWidth="1"/>
    <col min="1541" max="1541" width="14" style="5" customWidth="1"/>
    <col min="1542" max="1786" width="8.83203125" style="5"/>
    <col min="1787" max="1787" width="2.5" style="5" customWidth="1"/>
    <col min="1788" max="1788" width="8.5" style="5" customWidth="1"/>
    <col min="1789" max="1789" width="83" style="5" customWidth="1"/>
    <col min="1790" max="1794" width="0" style="5" hidden="1" customWidth="1"/>
    <col min="1795" max="1795" width="12" style="5" customWidth="1"/>
    <col min="1796" max="1796" width="13.83203125" style="5" customWidth="1"/>
    <col min="1797" max="1797" width="14" style="5" customWidth="1"/>
    <col min="1798" max="2042" width="8.83203125" style="5"/>
    <col min="2043" max="2043" width="2.5" style="5" customWidth="1"/>
    <col min="2044" max="2044" width="8.5" style="5" customWidth="1"/>
    <col min="2045" max="2045" width="83" style="5" customWidth="1"/>
    <col min="2046" max="2050" width="0" style="5" hidden="1" customWidth="1"/>
    <col min="2051" max="2051" width="12" style="5" customWidth="1"/>
    <col min="2052" max="2052" width="13.83203125" style="5" customWidth="1"/>
    <col min="2053" max="2053" width="14" style="5" customWidth="1"/>
    <col min="2054" max="2298" width="8.83203125" style="5"/>
    <col min="2299" max="2299" width="2.5" style="5" customWidth="1"/>
    <col min="2300" max="2300" width="8.5" style="5" customWidth="1"/>
    <col min="2301" max="2301" width="83" style="5" customWidth="1"/>
    <col min="2302" max="2306" width="0" style="5" hidden="1" customWidth="1"/>
    <col min="2307" max="2307" width="12" style="5" customWidth="1"/>
    <col min="2308" max="2308" width="13.83203125" style="5" customWidth="1"/>
    <col min="2309" max="2309" width="14" style="5" customWidth="1"/>
    <col min="2310" max="2554" width="8.83203125" style="5"/>
    <col min="2555" max="2555" width="2.5" style="5" customWidth="1"/>
    <col min="2556" max="2556" width="8.5" style="5" customWidth="1"/>
    <col min="2557" max="2557" width="83" style="5" customWidth="1"/>
    <col min="2558" max="2562" width="0" style="5" hidden="1" customWidth="1"/>
    <col min="2563" max="2563" width="12" style="5" customWidth="1"/>
    <col min="2564" max="2564" width="13.83203125" style="5" customWidth="1"/>
    <col min="2565" max="2565" width="14" style="5" customWidth="1"/>
    <col min="2566" max="2810" width="8.83203125" style="5"/>
    <col min="2811" max="2811" width="2.5" style="5" customWidth="1"/>
    <col min="2812" max="2812" width="8.5" style="5" customWidth="1"/>
    <col min="2813" max="2813" width="83" style="5" customWidth="1"/>
    <col min="2814" max="2818" width="0" style="5" hidden="1" customWidth="1"/>
    <col min="2819" max="2819" width="12" style="5" customWidth="1"/>
    <col min="2820" max="2820" width="13.83203125" style="5" customWidth="1"/>
    <col min="2821" max="2821" width="14" style="5" customWidth="1"/>
    <col min="2822" max="3066" width="8.83203125" style="5"/>
    <col min="3067" max="3067" width="2.5" style="5" customWidth="1"/>
    <col min="3068" max="3068" width="8.5" style="5" customWidth="1"/>
    <col min="3069" max="3069" width="83" style="5" customWidth="1"/>
    <col min="3070" max="3074" width="0" style="5" hidden="1" customWidth="1"/>
    <col min="3075" max="3075" width="12" style="5" customWidth="1"/>
    <col min="3076" max="3076" width="13.83203125" style="5" customWidth="1"/>
    <col min="3077" max="3077" width="14" style="5" customWidth="1"/>
    <col min="3078" max="3322" width="8.83203125" style="5"/>
    <col min="3323" max="3323" width="2.5" style="5" customWidth="1"/>
    <col min="3324" max="3324" width="8.5" style="5" customWidth="1"/>
    <col min="3325" max="3325" width="83" style="5" customWidth="1"/>
    <col min="3326" max="3330" width="0" style="5" hidden="1" customWidth="1"/>
    <col min="3331" max="3331" width="12" style="5" customWidth="1"/>
    <col min="3332" max="3332" width="13.83203125" style="5" customWidth="1"/>
    <col min="3333" max="3333" width="14" style="5" customWidth="1"/>
    <col min="3334" max="3578" width="8.83203125" style="5"/>
    <col min="3579" max="3579" width="2.5" style="5" customWidth="1"/>
    <col min="3580" max="3580" width="8.5" style="5" customWidth="1"/>
    <col min="3581" max="3581" width="83" style="5" customWidth="1"/>
    <col min="3582" max="3586" width="0" style="5" hidden="1" customWidth="1"/>
    <col min="3587" max="3587" width="12" style="5" customWidth="1"/>
    <col min="3588" max="3588" width="13.83203125" style="5" customWidth="1"/>
    <col min="3589" max="3589" width="14" style="5" customWidth="1"/>
    <col min="3590" max="3834" width="8.83203125" style="5"/>
    <col min="3835" max="3835" width="2.5" style="5" customWidth="1"/>
    <col min="3836" max="3836" width="8.5" style="5" customWidth="1"/>
    <col min="3837" max="3837" width="83" style="5" customWidth="1"/>
    <col min="3838" max="3842" width="0" style="5" hidden="1" customWidth="1"/>
    <col min="3843" max="3843" width="12" style="5" customWidth="1"/>
    <col min="3844" max="3844" width="13.83203125" style="5" customWidth="1"/>
    <col min="3845" max="3845" width="14" style="5" customWidth="1"/>
    <col min="3846" max="4090" width="8.83203125" style="5"/>
    <col min="4091" max="4091" width="2.5" style="5" customWidth="1"/>
    <col min="4092" max="4092" width="8.5" style="5" customWidth="1"/>
    <col min="4093" max="4093" width="83" style="5" customWidth="1"/>
    <col min="4094" max="4098" width="0" style="5" hidden="1" customWidth="1"/>
    <col min="4099" max="4099" width="12" style="5" customWidth="1"/>
    <col min="4100" max="4100" width="13.83203125" style="5" customWidth="1"/>
    <col min="4101" max="4101" width="14" style="5" customWidth="1"/>
    <col min="4102" max="4346" width="8.83203125" style="5"/>
    <col min="4347" max="4347" width="2.5" style="5" customWidth="1"/>
    <col min="4348" max="4348" width="8.5" style="5" customWidth="1"/>
    <col min="4349" max="4349" width="83" style="5" customWidth="1"/>
    <col min="4350" max="4354" width="0" style="5" hidden="1" customWidth="1"/>
    <col min="4355" max="4355" width="12" style="5" customWidth="1"/>
    <col min="4356" max="4356" width="13.83203125" style="5" customWidth="1"/>
    <col min="4357" max="4357" width="14" style="5" customWidth="1"/>
    <col min="4358" max="4602" width="8.83203125" style="5"/>
    <col min="4603" max="4603" width="2.5" style="5" customWidth="1"/>
    <col min="4604" max="4604" width="8.5" style="5" customWidth="1"/>
    <col min="4605" max="4605" width="83" style="5" customWidth="1"/>
    <col min="4606" max="4610" width="0" style="5" hidden="1" customWidth="1"/>
    <col min="4611" max="4611" width="12" style="5" customWidth="1"/>
    <col min="4612" max="4612" width="13.83203125" style="5" customWidth="1"/>
    <col min="4613" max="4613" width="14" style="5" customWidth="1"/>
    <col min="4614" max="4858" width="8.83203125" style="5"/>
    <col min="4859" max="4859" width="2.5" style="5" customWidth="1"/>
    <col min="4860" max="4860" width="8.5" style="5" customWidth="1"/>
    <col min="4861" max="4861" width="83" style="5" customWidth="1"/>
    <col min="4862" max="4866" width="0" style="5" hidden="1" customWidth="1"/>
    <col min="4867" max="4867" width="12" style="5" customWidth="1"/>
    <col min="4868" max="4868" width="13.83203125" style="5" customWidth="1"/>
    <col min="4869" max="4869" width="14" style="5" customWidth="1"/>
    <col min="4870" max="5114" width="8.83203125" style="5"/>
    <col min="5115" max="5115" width="2.5" style="5" customWidth="1"/>
    <col min="5116" max="5116" width="8.5" style="5" customWidth="1"/>
    <col min="5117" max="5117" width="83" style="5" customWidth="1"/>
    <col min="5118" max="5122" width="0" style="5" hidden="1" customWidth="1"/>
    <col min="5123" max="5123" width="12" style="5" customWidth="1"/>
    <col min="5124" max="5124" width="13.83203125" style="5" customWidth="1"/>
    <col min="5125" max="5125" width="14" style="5" customWidth="1"/>
    <col min="5126" max="5370" width="8.83203125" style="5"/>
    <col min="5371" max="5371" width="2.5" style="5" customWidth="1"/>
    <col min="5372" max="5372" width="8.5" style="5" customWidth="1"/>
    <col min="5373" max="5373" width="83" style="5" customWidth="1"/>
    <col min="5374" max="5378" width="0" style="5" hidden="1" customWidth="1"/>
    <col min="5379" max="5379" width="12" style="5" customWidth="1"/>
    <col min="5380" max="5380" width="13.83203125" style="5" customWidth="1"/>
    <col min="5381" max="5381" width="14" style="5" customWidth="1"/>
    <col min="5382" max="5626" width="8.83203125" style="5"/>
    <col min="5627" max="5627" width="2.5" style="5" customWidth="1"/>
    <col min="5628" max="5628" width="8.5" style="5" customWidth="1"/>
    <col min="5629" max="5629" width="83" style="5" customWidth="1"/>
    <col min="5630" max="5634" width="0" style="5" hidden="1" customWidth="1"/>
    <col min="5635" max="5635" width="12" style="5" customWidth="1"/>
    <col min="5636" max="5636" width="13.83203125" style="5" customWidth="1"/>
    <col min="5637" max="5637" width="14" style="5" customWidth="1"/>
    <col min="5638" max="5882" width="8.83203125" style="5"/>
    <col min="5883" max="5883" width="2.5" style="5" customWidth="1"/>
    <col min="5884" max="5884" width="8.5" style="5" customWidth="1"/>
    <col min="5885" max="5885" width="83" style="5" customWidth="1"/>
    <col min="5886" max="5890" width="0" style="5" hidden="1" customWidth="1"/>
    <col min="5891" max="5891" width="12" style="5" customWidth="1"/>
    <col min="5892" max="5892" width="13.83203125" style="5" customWidth="1"/>
    <col min="5893" max="5893" width="14" style="5" customWidth="1"/>
    <col min="5894" max="6138" width="8.83203125" style="5"/>
    <col min="6139" max="6139" width="2.5" style="5" customWidth="1"/>
    <col min="6140" max="6140" width="8.5" style="5" customWidth="1"/>
    <col min="6141" max="6141" width="83" style="5" customWidth="1"/>
    <col min="6142" max="6146" width="0" style="5" hidden="1" customWidth="1"/>
    <col min="6147" max="6147" width="12" style="5" customWidth="1"/>
    <col min="6148" max="6148" width="13.83203125" style="5" customWidth="1"/>
    <col min="6149" max="6149" width="14" style="5" customWidth="1"/>
    <col min="6150" max="6394" width="8.83203125" style="5"/>
    <col min="6395" max="6395" width="2.5" style="5" customWidth="1"/>
    <col min="6396" max="6396" width="8.5" style="5" customWidth="1"/>
    <col min="6397" max="6397" width="83" style="5" customWidth="1"/>
    <col min="6398" max="6402" width="0" style="5" hidden="1" customWidth="1"/>
    <col min="6403" max="6403" width="12" style="5" customWidth="1"/>
    <col min="6404" max="6404" width="13.83203125" style="5" customWidth="1"/>
    <col min="6405" max="6405" width="14" style="5" customWidth="1"/>
    <col min="6406" max="6650" width="8.83203125" style="5"/>
    <col min="6651" max="6651" width="2.5" style="5" customWidth="1"/>
    <col min="6652" max="6652" width="8.5" style="5" customWidth="1"/>
    <col min="6653" max="6653" width="83" style="5" customWidth="1"/>
    <col min="6654" max="6658" width="0" style="5" hidden="1" customWidth="1"/>
    <col min="6659" max="6659" width="12" style="5" customWidth="1"/>
    <col min="6660" max="6660" width="13.83203125" style="5" customWidth="1"/>
    <col min="6661" max="6661" width="14" style="5" customWidth="1"/>
    <col min="6662" max="6906" width="8.83203125" style="5"/>
    <col min="6907" max="6907" width="2.5" style="5" customWidth="1"/>
    <col min="6908" max="6908" width="8.5" style="5" customWidth="1"/>
    <col min="6909" max="6909" width="83" style="5" customWidth="1"/>
    <col min="6910" max="6914" width="0" style="5" hidden="1" customWidth="1"/>
    <col min="6915" max="6915" width="12" style="5" customWidth="1"/>
    <col min="6916" max="6916" width="13.83203125" style="5" customWidth="1"/>
    <col min="6917" max="6917" width="14" style="5" customWidth="1"/>
    <col min="6918" max="7162" width="8.83203125" style="5"/>
    <col min="7163" max="7163" width="2.5" style="5" customWidth="1"/>
    <col min="7164" max="7164" width="8.5" style="5" customWidth="1"/>
    <col min="7165" max="7165" width="83" style="5" customWidth="1"/>
    <col min="7166" max="7170" width="0" style="5" hidden="1" customWidth="1"/>
    <col min="7171" max="7171" width="12" style="5" customWidth="1"/>
    <col min="7172" max="7172" width="13.83203125" style="5" customWidth="1"/>
    <col min="7173" max="7173" width="14" style="5" customWidth="1"/>
    <col min="7174" max="7418" width="8.83203125" style="5"/>
    <col min="7419" max="7419" width="2.5" style="5" customWidth="1"/>
    <col min="7420" max="7420" width="8.5" style="5" customWidth="1"/>
    <col min="7421" max="7421" width="83" style="5" customWidth="1"/>
    <col min="7422" max="7426" width="0" style="5" hidden="1" customWidth="1"/>
    <col min="7427" max="7427" width="12" style="5" customWidth="1"/>
    <col min="7428" max="7428" width="13.83203125" style="5" customWidth="1"/>
    <col min="7429" max="7429" width="14" style="5" customWidth="1"/>
    <col min="7430" max="7674" width="8.83203125" style="5"/>
    <col min="7675" max="7675" width="2.5" style="5" customWidth="1"/>
    <col min="7676" max="7676" width="8.5" style="5" customWidth="1"/>
    <col min="7677" max="7677" width="83" style="5" customWidth="1"/>
    <col min="7678" max="7682" width="0" style="5" hidden="1" customWidth="1"/>
    <col min="7683" max="7683" width="12" style="5" customWidth="1"/>
    <col min="7684" max="7684" width="13.83203125" style="5" customWidth="1"/>
    <col min="7685" max="7685" width="14" style="5" customWidth="1"/>
    <col min="7686" max="7930" width="8.83203125" style="5"/>
    <col min="7931" max="7931" width="2.5" style="5" customWidth="1"/>
    <col min="7932" max="7932" width="8.5" style="5" customWidth="1"/>
    <col min="7933" max="7933" width="83" style="5" customWidth="1"/>
    <col min="7934" max="7938" width="0" style="5" hidden="1" customWidth="1"/>
    <col min="7939" max="7939" width="12" style="5" customWidth="1"/>
    <col min="7940" max="7940" width="13.83203125" style="5" customWidth="1"/>
    <col min="7941" max="7941" width="14" style="5" customWidth="1"/>
    <col min="7942" max="8186" width="8.83203125" style="5"/>
    <col min="8187" max="8187" width="2.5" style="5" customWidth="1"/>
    <col min="8188" max="8188" width="8.5" style="5" customWidth="1"/>
    <col min="8189" max="8189" width="83" style="5" customWidth="1"/>
    <col min="8190" max="8194" width="0" style="5" hidden="1" customWidth="1"/>
    <col min="8195" max="8195" width="12" style="5" customWidth="1"/>
    <col min="8196" max="8196" width="13.83203125" style="5" customWidth="1"/>
    <col min="8197" max="8197" width="14" style="5" customWidth="1"/>
    <col min="8198" max="8442" width="8.83203125" style="5"/>
    <col min="8443" max="8443" width="2.5" style="5" customWidth="1"/>
    <col min="8444" max="8444" width="8.5" style="5" customWidth="1"/>
    <col min="8445" max="8445" width="83" style="5" customWidth="1"/>
    <col min="8446" max="8450" width="0" style="5" hidden="1" customWidth="1"/>
    <col min="8451" max="8451" width="12" style="5" customWidth="1"/>
    <col min="8452" max="8452" width="13.83203125" style="5" customWidth="1"/>
    <col min="8453" max="8453" width="14" style="5" customWidth="1"/>
    <col min="8454" max="8698" width="8.83203125" style="5"/>
    <col min="8699" max="8699" width="2.5" style="5" customWidth="1"/>
    <col min="8700" max="8700" width="8.5" style="5" customWidth="1"/>
    <col min="8701" max="8701" width="83" style="5" customWidth="1"/>
    <col min="8702" max="8706" width="0" style="5" hidden="1" customWidth="1"/>
    <col min="8707" max="8707" width="12" style="5" customWidth="1"/>
    <col min="8708" max="8708" width="13.83203125" style="5" customWidth="1"/>
    <col min="8709" max="8709" width="14" style="5" customWidth="1"/>
    <col min="8710" max="8954" width="8.83203125" style="5"/>
    <col min="8955" max="8955" width="2.5" style="5" customWidth="1"/>
    <col min="8956" max="8956" width="8.5" style="5" customWidth="1"/>
    <col min="8957" max="8957" width="83" style="5" customWidth="1"/>
    <col min="8958" max="8962" width="0" style="5" hidden="1" customWidth="1"/>
    <col min="8963" max="8963" width="12" style="5" customWidth="1"/>
    <col min="8964" max="8964" width="13.83203125" style="5" customWidth="1"/>
    <col min="8965" max="8965" width="14" style="5" customWidth="1"/>
    <col min="8966" max="9210" width="8.83203125" style="5"/>
    <col min="9211" max="9211" width="2.5" style="5" customWidth="1"/>
    <col min="9212" max="9212" width="8.5" style="5" customWidth="1"/>
    <col min="9213" max="9213" width="83" style="5" customWidth="1"/>
    <col min="9214" max="9218" width="0" style="5" hidden="1" customWidth="1"/>
    <col min="9219" max="9219" width="12" style="5" customWidth="1"/>
    <col min="9220" max="9220" width="13.83203125" style="5" customWidth="1"/>
    <col min="9221" max="9221" width="14" style="5" customWidth="1"/>
    <col min="9222" max="9466" width="8.83203125" style="5"/>
    <col min="9467" max="9467" width="2.5" style="5" customWidth="1"/>
    <col min="9468" max="9468" width="8.5" style="5" customWidth="1"/>
    <col min="9469" max="9469" width="83" style="5" customWidth="1"/>
    <col min="9470" max="9474" width="0" style="5" hidden="1" customWidth="1"/>
    <col min="9475" max="9475" width="12" style="5" customWidth="1"/>
    <col min="9476" max="9476" width="13.83203125" style="5" customWidth="1"/>
    <col min="9477" max="9477" width="14" style="5" customWidth="1"/>
    <col min="9478" max="9722" width="8.83203125" style="5"/>
    <col min="9723" max="9723" width="2.5" style="5" customWidth="1"/>
    <col min="9724" max="9724" width="8.5" style="5" customWidth="1"/>
    <col min="9725" max="9725" width="83" style="5" customWidth="1"/>
    <col min="9726" max="9730" width="0" style="5" hidden="1" customWidth="1"/>
    <col min="9731" max="9731" width="12" style="5" customWidth="1"/>
    <col min="9732" max="9732" width="13.83203125" style="5" customWidth="1"/>
    <col min="9733" max="9733" width="14" style="5" customWidth="1"/>
    <col min="9734" max="9978" width="8.83203125" style="5"/>
    <col min="9979" max="9979" width="2.5" style="5" customWidth="1"/>
    <col min="9980" max="9980" width="8.5" style="5" customWidth="1"/>
    <col min="9981" max="9981" width="83" style="5" customWidth="1"/>
    <col min="9982" max="9986" width="0" style="5" hidden="1" customWidth="1"/>
    <col min="9987" max="9987" width="12" style="5" customWidth="1"/>
    <col min="9988" max="9988" width="13.83203125" style="5" customWidth="1"/>
    <col min="9989" max="9989" width="14" style="5" customWidth="1"/>
    <col min="9990" max="10234" width="8.83203125" style="5"/>
    <col min="10235" max="10235" width="2.5" style="5" customWidth="1"/>
    <col min="10236" max="10236" width="8.5" style="5" customWidth="1"/>
    <col min="10237" max="10237" width="83" style="5" customWidth="1"/>
    <col min="10238" max="10242" width="0" style="5" hidden="1" customWidth="1"/>
    <col min="10243" max="10243" width="12" style="5" customWidth="1"/>
    <col min="10244" max="10244" width="13.83203125" style="5" customWidth="1"/>
    <col min="10245" max="10245" width="14" style="5" customWidth="1"/>
    <col min="10246" max="10490" width="8.83203125" style="5"/>
    <col min="10491" max="10491" width="2.5" style="5" customWidth="1"/>
    <col min="10492" max="10492" width="8.5" style="5" customWidth="1"/>
    <col min="10493" max="10493" width="83" style="5" customWidth="1"/>
    <col min="10494" max="10498" width="0" style="5" hidden="1" customWidth="1"/>
    <col min="10499" max="10499" width="12" style="5" customWidth="1"/>
    <col min="10500" max="10500" width="13.83203125" style="5" customWidth="1"/>
    <col min="10501" max="10501" width="14" style="5" customWidth="1"/>
    <col min="10502" max="10746" width="8.83203125" style="5"/>
    <col min="10747" max="10747" width="2.5" style="5" customWidth="1"/>
    <col min="10748" max="10748" width="8.5" style="5" customWidth="1"/>
    <col min="10749" max="10749" width="83" style="5" customWidth="1"/>
    <col min="10750" max="10754" width="0" style="5" hidden="1" customWidth="1"/>
    <col min="10755" max="10755" width="12" style="5" customWidth="1"/>
    <col min="10756" max="10756" width="13.83203125" style="5" customWidth="1"/>
    <col min="10757" max="10757" width="14" style="5" customWidth="1"/>
    <col min="10758" max="11002" width="8.83203125" style="5"/>
    <col min="11003" max="11003" width="2.5" style="5" customWidth="1"/>
    <col min="11004" max="11004" width="8.5" style="5" customWidth="1"/>
    <col min="11005" max="11005" width="83" style="5" customWidth="1"/>
    <col min="11006" max="11010" width="0" style="5" hidden="1" customWidth="1"/>
    <col min="11011" max="11011" width="12" style="5" customWidth="1"/>
    <col min="11012" max="11012" width="13.83203125" style="5" customWidth="1"/>
    <col min="11013" max="11013" width="14" style="5" customWidth="1"/>
    <col min="11014" max="11258" width="8.83203125" style="5"/>
    <col min="11259" max="11259" width="2.5" style="5" customWidth="1"/>
    <col min="11260" max="11260" width="8.5" style="5" customWidth="1"/>
    <col min="11261" max="11261" width="83" style="5" customWidth="1"/>
    <col min="11262" max="11266" width="0" style="5" hidden="1" customWidth="1"/>
    <col min="11267" max="11267" width="12" style="5" customWidth="1"/>
    <col min="11268" max="11268" width="13.83203125" style="5" customWidth="1"/>
    <col min="11269" max="11269" width="14" style="5" customWidth="1"/>
    <col min="11270" max="11514" width="8.83203125" style="5"/>
    <col min="11515" max="11515" width="2.5" style="5" customWidth="1"/>
    <col min="11516" max="11516" width="8.5" style="5" customWidth="1"/>
    <col min="11517" max="11517" width="83" style="5" customWidth="1"/>
    <col min="11518" max="11522" width="0" style="5" hidden="1" customWidth="1"/>
    <col min="11523" max="11523" width="12" style="5" customWidth="1"/>
    <col min="11524" max="11524" width="13.83203125" style="5" customWidth="1"/>
    <col min="11525" max="11525" width="14" style="5" customWidth="1"/>
    <col min="11526" max="11770" width="8.83203125" style="5"/>
    <col min="11771" max="11771" width="2.5" style="5" customWidth="1"/>
    <col min="11772" max="11772" width="8.5" style="5" customWidth="1"/>
    <col min="11773" max="11773" width="83" style="5" customWidth="1"/>
    <col min="11774" max="11778" width="0" style="5" hidden="1" customWidth="1"/>
    <col min="11779" max="11779" width="12" style="5" customWidth="1"/>
    <col min="11780" max="11780" width="13.83203125" style="5" customWidth="1"/>
    <col min="11781" max="11781" width="14" style="5" customWidth="1"/>
    <col min="11782" max="12026" width="8.83203125" style="5"/>
    <col min="12027" max="12027" width="2.5" style="5" customWidth="1"/>
    <col min="12028" max="12028" width="8.5" style="5" customWidth="1"/>
    <col min="12029" max="12029" width="83" style="5" customWidth="1"/>
    <col min="12030" max="12034" width="0" style="5" hidden="1" customWidth="1"/>
    <col min="12035" max="12035" width="12" style="5" customWidth="1"/>
    <col min="12036" max="12036" width="13.83203125" style="5" customWidth="1"/>
    <col min="12037" max="12037" width="14" style="5" customWidth="1"/>
    <col min="12038" max="12282" width="8.83203125" style="5"/>
    <col min="12283" max="12283" width="2.5" style="5" customWidth="1"/>
    <col min="12284" max="12284" width="8.5" style="5" customWidth="1"/>
    <col min="12285" max="12285" width="83" style="5" customWidth="1"/>
    <col min="12286" max="12290" width="0" style="5" hidden="1" customWidth="1"/>
    <col min="12291" max="12291" width="12" style="5" customWidth="1"/>
    <col min="12292" max="12292" width="13.83203125" style="5" customWidth="1"/>
    <col min="12293" max="12293" width="14" style="5" customWidth="1"/>
    <col min="12294" max="12538" width="8.83203125" style="5"/>
    <col min="12539" max="12539" width="2.5" style="5" customWidth="1"/>
    <col min="12540" max="12540" width="8.5" style="5" customWidth="1"/>
    <col min="12541" max="12541" width="83" style="5" customWidth="1"/>
    <col min="12542" max="12546" width="0" style="5" hidden="1" customWidth="1"/>
    <col min="12547" max="12547" width="12" style="5" customWidth="1"/>
    <col min="12548" max="12548" width="13.83203125" style="5" customWidth="1"/>
    <col min="12549" max="12549" width="14" style="5" customWidth="1"/>
    <col min="12550" max="12794" width="8.83203125" style="5"/>
    <col min="12795" max="12795" width="2.5" style="5" customWidth="1"/>
    <col min="12796" max="12796" width="8.5" style="5" customWidth="1"/>
    <col min="12797" max="12797" width="83" style="5" customWidth="1"/>
    <col min="12798" max="12802" width="0" style="5" hidden="1" customWidth="1"/>
    <col min="12803" max="12803" width="12" style="5" customWidth="1"/>
    <col min="12804" max="12804" width="13.83203125" style="5" customWidth="1"/>
    <col min="12805" max="12805" width="14" style="5" customWidth="1"/>
    <col min="12806" max="13050" width="8.83203125" style="5"/>
    <col min="13051" max="13051" width="2.5" style="5" customWidth="1"/>
    <col min="13052" max="13052" width="8.5" style="5" customWidth="1"/>
    <col min="13053" max="13053" width="83" style="5" customWidth="1"/>
    <col min="13054" max="13058" width="0" style="5" hidden="1" customWidth="1"/>
    <col min="13059" max="13059" width="12" style="5" customWidth="1"/>
    <col min="13060" max="13060" width="13.83203125" style="5" customWidth="1"/>
    <col min="13061" max="13061" width="14" style="5" customWidth="1"/>
    <col min="13062" max="13306" width="8.83203125" style="5"/>
    <col min="13307" max="13307" width="2.5" style="5" customWidth="1"/>
    <col min="13308" max="13308" width="8.5" style="5" customWidth="1"/>
    <col min="13309" max="13309" width="83" style="5" customWidth="1"/>
    <col min="13310" max="13314" width="0" style="5" hidden="1" customWidth="1"/>
    <col min="13315" max="13315" width="12" style="5" customWidth="1"/>
    <col min="13316" max="13316" width="13.83203125" style="5" customWidth="1"/>
    <col min="13317" max="13317" width="14" style="5" customWidth="1"/>
    <col min="13318" max="13562" width="8.83203125" style="5"/>
    <col min="13563" max="13563" width="2.5" style="5" customWidth="1"/>
    <col min="13564" max="13564" width="8.5" style="5" customWidth="1"/>
    <col min="13565" max="13565" width="83" style="5" customWidth="1"/>
    <col min="13566" max="13570" width="0" style="5" hidden="1" customWidth="1"/>
    <col min="13571" max="13571" width="12" style="5" customWidth="1"/>
    <col min="13572" max="13572" width="13.83203125" style="5" customWidth="1"/>
    <col min="13573" max="13573" width="14" style="5" customWidth="1"/>
    <col min="13574" max="13818" width="8.83203125" style="5"/>
    <col min="13819" max="13819" width="2.5" style="5" customWidth="1"/>
    <col min="13820" max="13820" width="8.5" style="5" customWidth="1"/>
    <col min="13821" max="13821" width="83" style="5" customWidth="1"/>
    <col min="13822" max="13826" width="0" style="5" hidden="1" customWidth="1"/>
    <col min="13827" max="13827" width="12" style="5" customWidth="1"/>
    <col min="13828" max="13828" width="13.83203125" style="5" customWidth="1"/>
    <col min="13829" max="13829" width="14" style="5" customWidth="1"/>
    <col min="13830" max="14074" width="8.83203125" style="5"/>
    <col min="14075" max="14075" width="2.5" style="5" customWidth="1"/>
    <col min="14076" max="14076" width="8.5" style="5" customWidth="1"/>
    <col min="14077" max="14077" width="83" style="5" customWidth="1"/>
    <col min="14078" max="14082" width="0" style="5" hidden="1" customWidth="1"/>
    <col min="14083" max="14083" width="12" style="5" customWidth="1"/>
    <col min="14084" max="14084" width="13.83203125" style="5" customWidth="1"/>
    <col min="14085" max="14085" width="14" style="5" customWidth="1"/>
    <col min="14086" max="14330" width="8.83203125" style="5"/>
    <col min="14331" max="14331" width="2.5" style="5" customWidth="1"/>
    <col min="14332" max="14332" width="8.5" style="5" customWidth="1"/>
    <col min="14333" max="14333" width="83" style="5" customWidth="1"/>
    <col min="14334" max="14338" width="0" style="5" hidden="1" customWidth="1"/>
    <col min="14339" max="14339" width="12" style="5" customWidth="1"/>
    <col min="14340" max="14340" width="13.83203125" style="5" customWidth="1"/>
    <col min="14341" max="14341" width="14" style="5" customWidth="1"/>
    <col min="14342" max="14586" width="8.83203125" style="5"/>
    <col min="14587" max="14587" width="2.5" style="5" customWidth="1"/>
    <col min="14588" max="14588" width="8.5" style="5" customWidth="1"/>
    <col min="14589" max="14589" width="83" style="5" customWidth="1"/>
    <col min="14590" max="14594" width="0" style="5" hidden="1" customWidth="1"/>
    <col min="14595" max="14595" width="12" style="5" customWidth="1"/>
    <col min="14596" max="14596" width="13.83203125" style="5" customWidth="1"/>
    <col min="14597" max="14597" width="14" style="5" customWidth="1"/>
    <col min="14598" max="14842" width="8.83203125" style="5"/>
    <col min="14843" max="14843" width="2.5" style="5" customWidth="1"/>
    <col min="14844" max="14844" width="8.5" style="5" customWidth="1"/>
    <col min="14845" max="14845" width="83" style="5" customWidth="1"/>
    <col min="14846" max="14850" width="0" style="5" hidden="1" customWidth="1"/>
    <col min="14851" max="14851" width="12" style="5" customWidth="1"/>
    <col min="14852" max="14852" width="13.83203125" style="5" customWidth="1"/>
    <col min="14853" max="14853" width="14" style="5" customWidth="1"/>
    <col min="14854" max="15098" width="8.83203125" style="5"/>
    <col min="15099" max="15099" width="2.5" style="5" customWidth="1"/>
    <col min="15100" max="15100" width="8.5" style="5" customWidth="1"/>
    <col min="15101" max="15101" width="83" style="5" customWidth="1"/>
    <col min="15102" max="15106" width="0" style="5" hidden="1" customWidth="1"/>
    <col min="15107" max="15107" width="12" style="5" customWidth="1"/>
    <col min="15108" max="15108" width="13.83203125" style="5" customWidth="1"/>
    <col min="15109" max="15109" width="14" style="5" customWidth="1"/>
    <col min="15110" max="15354" width="8.83203125" style="5"/>
    <col min="15355" max="15355" width="2.5" style="5" customWidth="1"/>
    <col min="15356" max="15356" width="8.5" style="5" customWidth="1"/>
    <col min="15357" max="15357" width="83" style="5" customWidth="1"/>
    <col min="15358" max="15362" width="0" style="5" hidden="1" customWidth="1"/>
    <col min="15363" max="15363" width="12" style="5" customWidth="1"/>
    <col min="15364" max="15364" width="13.83203125" style="5" customWidth="1"/>
    <col min="15365" max="15365" width="14" style="5" customWidth="1"/>
    <col min="15366" max="15610" width="8.83203125" style="5"/>
    <col min="15611" max="15611" width="2.5" style="5" customWidth="1"/>
    <col min="15612" max="15612" width="8.5" style="5" customWidth="1"/>
    <col min="15613" max="15613" width="83" style="5" customWidth="1"/>
    <col min="15614" max="15618" width="0" style="5" hidden="1" customWidth="1"/>
    <col min="15619" max="15619" width="12" style="5" customWidth="1"/>
    <col min="15620" max="15620" width="13.83203125" style="5" customWidth="1"/>
    <col min="15621" max="15621" width="14" style="5" customWidth="1"/>
    <col min="15622" max="15866" width="8.83203125" style="5"/>
    <col min="15867" max="15867" width="2.5" style="5" customWidth="1"/>
    <col min="15868" max="15868" width="8.5" style="5" customWidth="1"/>
    <col min="15869" max="15869" width="83" style="5" customWidth="1"/>
    <col min="15870" max="15874" width="0" style="5" hidden="1" customWidth="1"/>
    <col min="15875" max="15875" width="12" style="5" customWidth="1"/>
    <col min="15876" max="15876" width="13.83203125" style="5" customWidth="1"/>
    <col min="15877" max="15877" width="14" style="5" customWidth="1"/>
    <col min="15878" max="16122" width="8.83203125" style="5"/>
    <col min="16123" max="16123" width="2.5" style="5" customWidth="1"/>
    <col min="16124" max="16124" width="8.5" style="5" customWidth="1"/>
    <col min="16125" max="16125" width="83" style="5" customWidth="1"/>
    <col min="16126" max="16130" width="0" style="5" hidden="1" customWidth="1"/>
    <col min="16131" max="16131" width="12" style="5" customWidth="1"/>
    <col min="16132" max="16132" width="13.83203125" style="5" customWidth="1"/>
    <col min="16133" max="16133" width="14" style="5" customWidth="1"/>
    <col min="16134" max="16384" width="8.83203125" style="5"/>
  </cols>
  <sheetData>
    <row r="1" spans="1:17" ht="24" thickBot="1" x14ac:dyDescent="0.25">
      <c r="B1" s="38" t="s">
        <v>138</v>
      </c>
    </row>
    <row r="2" spans="1:17" ht="44.25" customHeight="1" x14ac:dyDescent="0.2">
      <c r="A2" s="93"/>
      <c r="B2" s="94"/>
      <c r="C2" s="93"/>
      <c r="D2" s="95"/>
      <c r="E2" s="96"/>
      <c r="F2" s="97"/>
      <c r="G2" s="98"/>
      <c r="H2" s="157" t="s">
        <v>144</v>
      </c>
      <c r="I2" s="157"/>
      <c r="J2" s="157"/>
      <c r="L2" s="148" t="s">
        <v>145</v>
      </c>
      <c r="M2" s="149"/>
      <c r="N2" s="149"/>
      <c r="O2" s="150"/>
    </row>
    <row r="3" spans="1:17" ht="40.5" customHeight="1" x14ac:dyDescent="0.2">
      <c r="A3" s="93"/>
      <c r="B3" s="94"/>
      <c r="C3" s="93"/>
      <c r="D3" s="95"/>
      <c r="E3" s="156" t="s">
        <v>140</v>
      </c>
      <c r="F3" s="156"/>
      <c r="G3" s="156"/>
      <c r="H3" s="99" t="s">
        <v>141</v>
      </c>
      <c r="I3" s="99" t="s">
        <v>142</v>
      </c>
      <c r="J3" s="100" t="s">
        <v>9</v>
      </c>
      <c r="L3" s="56" t="s">
        <v>141</v>
      </c>
      <c r="M3" s="17" t="s">
        <v>142</v>
      </c>
      <c r="N3" s="57"/>
      <c r="O3" s="58" t="s">
        <v>146</v>
      </c>
    </row>
    <row r="4" spans="1:17" x14ac:dyDescent="0.2">
      <c r="A4" s="101" t="s">
        <v>6</v>
      </c>
      <c r="B4" s="102" t="s">
        <v>7</v>
      </c>
      <c r="C4" s="101" t="s">
        <v>8</v>
      </c>
      <c r="D4" s="103" t="s">
        <v>130</v>
      </c>
      <c r="E4" s="104" t="s">
        <v>1</v>
      </c>
      <c r="F4" s="105" t="s">
        <v>0</v>
      </c>
      <c r="G4" s="106" t="s">
        <v>5</v>
      </c>
      <c r="H4" s="158" t="s">
        <v>0</v>
      </c>
      <c r="I4" s="158"/>
      <c r="J4" s="107" t="s">
        <v>1</v>
      </c>
      <c r="L4" s="151" t="s">
        <v>0</v>
      </c>
      <c r="M4" s="152"/>
      <c r="N4" s="59"/>
      <c r="O4" s="78" t="s">
        <v>1</v>
      </c>
      <c r="Q4" s="34"/>
    </row>
    <row r="5" spans="1:17" hidden="1" x14ac:dyDescent="0.2">
      <c r="A5" s="108">
        <v>9631</v>
      </c>
      <c r="B5" s="94" t="s">
        <v>108</v>
      </c>
      <c r="C5" s="93" t="s">
        <v>109</v>
      </c>
      <c r="D5" s="95" t="s">
        <v>131</v>
      </c>
      <c r="E5" s="96">
        <v>169</v>
      </c>
      <c r="F5" s="97">
        <v>107598.72</v>
      </c>
      <c r="G5" s="98">
        <f t="shared" ref="G5:G10" si="0">E5+F5</f>
        <v>107767.72</v>
      </c>
      <c r="H5" s="118">
        <v>0</v>
      </c>
      <c r="I5" s="109">
        <v>0</v>
      </c>
      <c r="J5" s="110">
        <v>104.25</v>
      </c>
      <c r="L5" s="60">
        <v>0</v>
      </c>
      <c r="M5" s="24">
        <v>0</v>
      </c>
      <c r="N5" s="59"/>
      <c r="O5" s="79">
        <v>169</v>
      </c>
      <c r="Q5" s="34"/>
    </row>
    <row r="6" spans="1:17" hidden="1" x14ac:dyDescent="0.2">
      <c r="A6" s="127">
        <v>9632</v>
      </c>
      <c r="B6" s="94" t="s">
        <v>110</v>
      </c>
      <c r="C6" s="127" t="s">
        <v>109</v>
      </c>
      <c r="D6" s="128" t="s">
        <v>131</v>
      </c>
      <c r="E6" s="129">
        <v>0</v>
      </c>
      <c r="F6" s="130">
        <v>-170.2</v>
      </c>
      <c r="G6" s="131">
        <f t="shared" si="0"/>
        <v>-170.2</v>
      </c>
      <c r="H6" s="118"/>
      <c r="I6" s="109"/>
      <c r="J6" s="117"/>
      <c r="L6" s="60"/>
      <c r="M6" s="24"/>
      <c r="N6" s="59"/>
      <c r="O6" s="80">
        <v>0</v>
      </c>
      <c r="Q6" s="34"/>
    </row>
    <row r="7" spans="1:17" hidden="1" x14ac:dyDescent="0.2">
      <c r="A7" s="127">
        <v>9634</v>
      </c>
      <c r="B7" s="94" t="s">
        <v>113</v>
      </c>
      <c r="C7" s="127" t="s">
        <v>109</v>
      </c>
      <c r="D7" s="128" t="s">
        <v>131</v>
      </c>
      <c r="E7" s="129">
        <v>0</v>
      </c>
      <c r="F7" s="130">
        <v>0</v>
      </c>
      <c r="G7" s="131">
        <f t="shared" si="0"/>
        <v>0</v>
      </c>
      <c r="H7" s="118"/>
      <c r="I7" s="109"/>
      <c r="J7" s="117"/>
      <c r="L7" s="60"/>
      <c r="M7" s="24"/>
      <c r="N7" s="59"/>
      <c r="O7" s="80">
        <v>0</v>
      </c>
      <c r="Q7" s="34"/>
    </row>
    <row r="8" spans="1:17" hidden="1" x14ac:dyDescent="0.2">
      <c r="A8" s="108">
        <v>9640</v>
      </c>
      <c r="B8" s="94" t="s">
        <v>119</v>
      </c>
      <c r="C8" s="93" t="s">
        <v>109</v>
      </c>
      <c r="D8" s="95" t="s">
        <v>131</v>
      </c>
      <c r="E8" s="96">
        <v>400.91</v>
      </c>
      <c r="F8" s="97">
        <v>12013.53</v>
      </c>
      <c r="G8" s="98">
        <f t="shared" si="0"/>
        <v>12414.44</v>
      </c>
      <c r="H8" s="118">
        <v>0</v>
      </c>
      <c r="I8" s="109">
        <v>0</v>
      </c>
      <c r="J8" s="110">
        <v>391.41</v>
      </c>
      <c r="L8" s="60">
        <v>0</v>
      </c>
      <c r="M8" s="24">
        <v>0</v>
      </c>
      <c r="N8" s="59"/>
      <c r="O8" s="79">
        <v>400.91</v>
      </c>
      <c r="Q8" s="34"/>
    </row>
    <row r="9" spans="1:17" hidden="1" x14ac:dyDescent="0.2">
      <c r="A9" s="127">
        <v>9641</v>
      </c>
      <c r="B9" s="94" t="s">
        <v>120</v>
      </c>
      <c r="C9" s="127" t="s">
        <v>109</v>
      </c>
      <c r="D9" s="128" t="s">
        <v>131</v>
      </c>
      <c r="E9" s="129">
        <v>0</v>
      </c>
      <c r="F9" s="130">
        <v>0</v>
      </c>
      <c r="G9" s="131">
        <f t="shared" si="0"/>
        <v>0</v>
      </c>
      <c r="H9" s="109"/>
      <c r="I9" s="109"/>
      <c r="J9" s="117">
        <v>0</v>
      </c>
      <c r="L9" s="63"/>
      <c r="M9" s="24"/>
      <c r="N9" s="59"/>
      <c r="O9" s="81">
        <v>0</v>
      </c>
      <c r="Q9" s="34"/>
    </row>
    <row r="10" spans="1:17" hidden="1" x14ac:dyDescent="0.2">
      <c r="A10" s="93"/>
      <c r="B10" s="94"/>
      <c r="C10" s="93"/>
      <c r="D10" s="113" t="s">
        <v>131</v>
      </c>
      <c r="E10" s="114">
        <f>SUM(E5:E9)</f>
        <v>569.91000000000008</v>
      </c>
      <c r="F10" s="115">
        <f>SUM(F5:F9)</f>
        <v>119442.05</v>
      </c>
      <c r="G10" s="116">
        <f t="shared" si="0"/>
        <v>120011.96</v>
      </c>
      <c r="H10" s="115">
        <v>0</v>
      </c>
      <c r="I10" s="115">
        <v>0</v>
      </c>
      <c r="J10" s="114">
        <f>SUM(J5:J9)</f>
        <v>495.66</v>
      </c>
      <c r="L10" s="65">
        <v>0</v>
      </c>
      <c r="M10" s="26">
        <v>0</v>
      </c>
      <c r="N10" s="59"/>
      <c r="O10" s="66">
        <f>SUM(O5:O9)</f>
        <v>569.91000000000008</v>
      </c>
      <c r="Q10" s="34"/>
    </row>
    <row r="11" spans="1:17" hidden="1" x14ac:dyDescent="0.2">
      <c r="A11" s="93"/>
      <c r="B11" s="94"/>
      <c r="C11" s="93"/>
      <c r="D11" s="113"/>
      <c r="E11" s="114"/>
      <c r="F11" s="115"/>
      <c r="G11" s="116"/>
      <c r="H11" s="109"/>
      <c r="I11" s="109"/>
      <c r="J11" s="114"/>
      <c r="L11" s="67"/>
      <c r="M11" s="68"/>
      <c r="N11" s="59"/>
      <c r="O11" s="69"/>
      <c r="Q11" s="34"/>
    </row>
    <row r="12" spans="1:17" hidden="1" x14ac:dyDescent="0.2">
      <c r="A12" s="108">
        <v>9603</v>
      </c>
      <c r="B12" s="94" t="s">
        <v>52</v>
      </c>
      <c r="C12" s="93" t="s">
        <v>53</v>
      </c>
      <c r="D12" s="95" t="s">
        <v>2</v>
      </c>
      <c r="E12" s="96">
        <v>5520.88</v>
      </c>
      <c r="F12" s="97">
        <v>113156.26</v>
      </c>
      <c r="G12" s="98">
        <f t="shared" ref="G12:G18" si="1">E12+F12</f>
        <v>118677.14</v>
      </c>
      <c r="H12" s="109">
        <v>0</v>
      </c>
      <c r="I12" s="109">
        <v>0</v>
      </c>
      <c r="J12" s="110">
        <v>5520.88</v>
      </c>
      <c r="L12" s="63">
        <v>0</v>
      </c>
      <c r="M12" s="24">
        <v>0</v>
      </c>
      <c r="N12" s="59"/>
      <c r="O12" s="79">
        <v>5520.88</v>
      </c>
      <c r="Q12" s="34"/>
    </row>
    <row r="13" spans="1:17" hidden="1" x14ac:dyDescent="0.2">
      <c r="A13" s="108">
        <v>9604</v>
      </c>
      <c r="B13" s="94" t="s">
        <v>54</v>
      </c>
      <c r="C13" s="93" t="s">
        <v>55</v>
      </c>
      <c r="D13" s="95" t="s">
        <v>2</v>
      </c>
      <c r="E13" s="96">
        <v>8612.4500000000007</v>
      </c>
      <c r="F13" s="97">
        <v>1829.82</v>
      </c>
      <c r="G13" s="98">
        <f t="shared" si="1"/>
        <v>10442.27</v>
      </c>
      <c r="H13" s="109">
        <v>0</v>
      </c>
      <c r="I13" s="109">
        <v>1829.82</v>
      </c>
      <c r="J13" s="110">
        <v>8612.4500000000007</v>
      </c>
      <c r="L13" s="63">
        <v>0</v>
      </c>
      <c r="M13" s="24">
        <v>1829.82</v>
      </c>
      <c r="N13" s="59"/>
      <c r="O13" s="79">
        <v>8612.4500000000007</v>
      </c>
      <c r="Q13" s="34"/>
    </row>
    <row r="14" spans="1:17" hidden="1" x14ac:dyDescent="0.2">
      <c r="A14" s="108">
        <v>9605</v>
      </c>
      <c r="B14" s="94" t="s">
        <v>56</v>
      </c>
      <c r="C14" s="93" t="s">
        <v>57</v>
      </c>
      <c r="D14" s="95" t="s">
        <v>2</v>
      </c>
      <c r="E14" s="96">
        <v>0</v>
      </c>
      <c r="F14" s="97">
        <v>0</v>
      </c>
      <c r="G14" s="98">
        <f t="shared" si="1"/>
        <v>0</v>
      </c>
      <c r="H14" s="109"/>
      <c r="I14" s="109"/>
      <c r="J14" s="117"/>
      <c r="L14" s="63"/>
      <c r="M14" s="24"/>
      <c r="N14" s="59"/>
      <c r="O14" s="79">
        <v>0</v>
      </c>
      <c r="Q14" s="34"/>
    </row>
    <row r="15" spans="1:17" s="1" customFormat="1" hidden="1" x14ac:dyDescent="0.2">
      <c r="A15" s="108">
        <v>9630</v>
      </c>
      <c r="B15" s="94" t="s">
        <v>106</v>
      </c>
      <c r="C15" s="93" t="s">
        <v>107</v>
      </c>
      <c r="D15" s="95" t="s">
        <v>2</v>
      </c>
      <c r="E15" s="96">
        <v>934961.69</v>
      </c>
      <c r="F15" s="97">
        <v>29264.73</v>
      </c>
      <c r="G15" s="98">
        <f t="shared" si="1"/>
        <v>964226.41999999993</v>
      </c>
      <c r="H15" s="109">
        <v>17244.55</v>
      </c>
      <c r="I15" s="118">
        <v>0</v>
      </c>
      <c r="J15" s="110">
        <v>755977.72</v>
      </c>
      <c r="L15" s="63">
        <v>17244.55</v>
      </c>
      <c r="M15" s="23">
        <v>0</v>
      </c>
      <c r="N15" s="36"/>
      <c r="O15" s="79">
        <v>934961.69</v>
      </c>
      <c r="Q15" s="34"/>
    </row>
    <row r="16" spans="1:17" hidden="1" x14ac:dyDescent="0.2">
      <c r="A16" s="108">
        <v>9590</v>
      </c>
      <c r="B16" s="94" t="s">
        <v>50</v>
      </c>
      <c r="C16" s="93" t="s">
        <v>51</v>
      </c>
      <c r="D16" s="95" t="s">
        <v>2</v>
      </c>
      <c r="E16" s="96">
        <v>0</v>
      </c>
      <c r="F16" s="97">
        <v>0</v>
      </c>
      <c r="G16" s="98">
        <f t="shared" si="1"/>
        <v>0</v>
      </c>
      <c r="H16" s="109">
        <v>0</v>
      </c>
      <c r="I16" s="109">
        <v>0</v>
      </c>
      <c r="J16" s="117">
        <v>0</v>
      </c>
      <c r="L16" s="63">
        <v>0</v>
      </c>
      <c r="M16" s="24">
        <v>0</v>
      </c>
      <c r="N16" s="59"/>
      <c r="O16" s="79">
        <v>0</v>
      </c>
      <c r="Q16" s="34"/>
    </row>
    <row r="17" spans="1:17" hidden="1" x14ac:dyDescent="0.2">
      <c r="A17" s="108">
        <v>9606</v>
      </c>
      <c r="B17" s="94" t="s">
        <v>58</v>
      </c>
      <c r="C17" s="93" t="s">
        <v>59</v>
      </c>
      <c r="D17" s="95" t="s">
        <v>2</v>
      </c>
      <c r="E17" s="96">
        <v>4005.26</v>
      </c>
      <c r="F17" s="119">
        <v>0</v>
      </c>
      <c r="G17" s="98">
        <f t="shared" si="1"/>
        <v>4005.26</v>
      </c>
      <c r="H17" s="109">
        <v>0</v>
      </c>
      <c r="I17" s="109">
        <v>0</v>
      </c>
      <c r="J17" s="110">
        <v>3526.91</v>
      </c>
      <c r="L17" s="63">
        <v>0</v>
      </c>
      <c r="M17" s="24">
        <v>0</v>
      </c>
      <c r="N17" s="59"/>
      <c r="O17" s="79">
        <v>4005.26</v>
      </c>
      <c r="Q17" s="34"/>
    </row>
    <row r="18" spans="1:17" hidden="1" x14ac:dyDescent="0.2">
      <c r="A18" s="93"/>
      <c r="B18" s="94"/>
      <c r="C18" s="93"/>
      <c r="D18" s="113" t="s">
        <v>2</v>
      </c>
      <c r="E18" s="114">
        <f>SUM(E12:E17)</f>
        <v>953100.27999999991</v>
      </c>
      <c r="F18" s="115">
        <f>SUM(F12:F17)</f>
        <v>144250.81</v>
      </c>
      <c r="G18" s="116">
        <f t="shared" si="1"/>
        <v>1097351.0899999999</v>
      </c>
      <c r="H18" s="115">
        <v>17244.55</v>
      </c>
      <c r="I18" s="115">
        <v>1829.82</v>
      </c>
      <c r="J18" s="114">
        <f>SUM(J12:J17)</f>
        <v>773637.96</v>
      </c>
      <c r="L18" s="65">
        <v>17244.55</v>
      </c>
      <c r="M18" s="26">
        <v>1829.82</v>
      </c>
      <c r="N18" s="59"/>
      <c r="O18" s="66">
        <f>SUM(O12:O17)</f>
        <v>953100.27999999991</v>
      </c>
      <c r="Q18" s="34"/>
    </row>
    <row r="19" spans="1:17" hidden="1" x14ac:dyDescent="0.2">
      <c r="A19" s="93"/>
      <c r="B19" s="94"/>
      <c r="C19" s="93"/>
      <c r="D19" s="113"/>
      <c r="E19" s="114"/>
      <c r="F19" s="115"/>
      <c r="G19" s="116"/>
      <c r="H19" s="109"/>
      <c r="I19" s="109"/>
      <c r="J19" s="114"/>
      <c r="L19" s="67"/>
      <c r="M19" s="68"/>
      <c r="N19" s="59"/>
      <c r="O19" s="69"/>
      <c r="Q19" s="34"/>
    </row>
    <row r="20" spans="1:17" hidden="1" x14ac:dyDescent="0.2">
      <c r="A20" s="108">
        <v>9607</v>
      </c>
      <c r="B20" s="94" t="s">
        <v>60</v>
      </c>
      <c r="C20" s="93" t="s">
        <v>61</v>
      </c>
      <c r="D20" s="95" t="s">
        <v>132</v>
      </c>
      <c r="E20" s="96">
        <v>17955.009999999998</v>
      </c>
      <c r="F20" s="97">
        <v>0</v>
      </c>
      <c r="G20" s="98">
        <f t="shared" ref="G20:G33" si="2">E20+F20</f>
        <v>17955.009999999998</v>
      </c>
      <c r="H20" s="109">
        <v>0</v>
      </c>
      <c r="I20" s="109">
        <v>0</v>
      </c>
      <c r="J20" s="110">
        <v>17955.009999999998</v>
      </c>
      <c r="L20" s="63">
        <v>0</v>
      </c>
      <c r="M20" s="24">
        <v>0</v>
      </c>
      <c r="N20" s="59"/>
      <c r="O20" s="79">
        <v>17955.009999999998</v>
      </c>
      <c r="Q20" s="34"/>
    </row>
    <row r="21" spans="1:17" hidden="1" x14ac:dyDescent="0.2">
      <c r="A21" s="108">
        <v>9608</v>
      </c>
      <c r="B21" s="94" t="s">
        <v>62</v>
      </c>
      <c r="C21" s="93" t="s">
        <v>63</v>
      </c>
      <c r="D21" s="95" t="s">
        <v>132</v>
      </c>
      <c r="E21" s="96">
        <v>13179.3</v>
      </c>
      <c r="F21" s="97">
        <v>39649.56</v>
      </c>
      <c r="G21" s="98">
        <f t="shared" si="2"/>
        <v>52828.86</v>
      </c>
      <c r="H21" s="109">
        <v>0</v>
      </c>
      <c r="I21" s="109">
        <v>0</v>
      </c>
      <c r="J21" s="110">
        <v>10989.3</v>
      </c>
      <c r="L21" s="63">
        <v>0</v>
      </c>
      <c r="M21" s="24">
        <v>0</v>
      </c>
      <c r="N21" s="59"/>
      <c r="O21" s="79">
        <v>13179.3</v>
      </c>
      <c r="Q21" s="34"/>
    </row>
    <row r="22" spans="1:17" hidden="1" x14ac:dyDescent="0.2">
      <c r="A22" s="108">
        <v>9609</v>
      </c>
      <c r="B22" s="94" t="s">
        <v>64</v>
      </c>
      <c r="C22" s="93" t="s">
        <v>65</v>
      </c>
      <c r="D22" s="95" t="s">
        <v>132</v>
      </c>
      <c r="E22" s="96">
        <v>1438.38</v>
      </c>
      <c r="F22" s="97">
        <v>7122.22</v>
      </c>
      <c r="G22" s="98">
        <f t="shared" si="2"/>
        <v>8560.6</v>
      </c>
      <c r="H22" s="109">
        <v>0</v>
      </c>
      <c r="I22" s="109">
        <v>5366.9100000000008</v>
      </c>
      <c r="J22" s="110">
        <v>1341.36</v>
      </c>
      <c r="L22" s="63">
        <v>0</v>
      </c>
      <c r="M22" s="24" t="e">
        <f>5366.91-#REF!</f>
        <v>#REF!</v>
      </c>
      <c r="N22" s="59"/>
      <c r="O22" s="79">
        <v>1438.38</v>
      </c>
      <c r="Q22" s="34"/>
    </row>
    <row r="23" spans="1:17" hidden="1" x14ac:dyDescent="0.2">
      <c r="A23" s="108">
        <v>9610</v>
      </c>
      <c r="B23" s="94" t="s">
        <v>66</v>
      </c>
      <c r="C23" s="93" t="s">
        <v>67</v>
      </c>
      <c r="D23" s="95" t="s">
        <v>132</v>
      </c>
      <c r="E23" s="96">
        <v>4487.74</v>
      </c>
      <c r="F23" s="97">
        <v>0</v>
      </c>
      <c r="G23" s="98">
        <f t="shared" si="2"/>
        <v>4487.74</v>
      </c>
      <c r="H23" s="109">
        <v>0</v>
      </c>
      <c r="I23" s="109">
        <v>0</v>
      </c>
      <c r="J23" s="110">
        <v>4487.74</v>
      </c>
      <c r="L23" s="63">
        <v>0</v>
      </c>
      <c r="M23" s="24">
        <v>0</v>
      </c>
      <c r="N23" s="59"/>
      <c r="O23" s="79">
        <v>4487.74</v>
      </c>
      <c r="Q23" s="34"/>
    </row>
    <row r="24" spans="1:17" hidden="1" x14ac:dyDescent="0.2">
      <c r="A24" s="108">
        <v>9611</v>
      </c>
      <c r="B24" s="94" t="s">
        <v>68</v>
      </c>
      <c r="C24" s="93" t="s">
        <v>69</v>
      </c>
      <c r="D24" s="95" t="s">
        <v>132</v>
      </c>
      <c r="E24" s="96">
        <v>51622.3</v>
      </c>
      <c r="F24" s="97">
        <v>26838.6</v>
      </c>
      <c r="G24" s="98">
        <f t="shared" si="2"/>
        <v>78460.899999999994</v>
      </c>
      <c r="H24" s="109">
        <v>0</v>
      </c>
      <c r="I24" s="109">
        <v>14377.86</v>
      </c>
      <c r="J24" s="110">
        <v>49885.07</v>
      </c>
      <c r="L24" s="63">
        <v>0</v>
      </c>
      <c r="M24" s="24">
        <v>14377.86</v>
      </c>
      <c r="N24" s="59"/>
      <c r="O24" s="79">
        <v>51622.3</v>
      </c>
      <c r="Q24" s="34"/>
    </row>
    <row r="25" spans="1:17" hidden="1" x14ac:dyDescent="0.2">
      <c r="A25" s="108">
        <v>9612</v>
      </c>
      <c r="B25" s="94" t="s">
        <v>70</v>
      </c>
      <c r="C25" s="93" t="s">
        <v>71</v>
      </c>
      <c r="D25" s="95" t="s">
        <v>132</v>
      </c>
      <c r="E25" s="96">
        <v>23690.81</v>
      </c>
      <c r="F25" s="97">
        <v>10703.43</v>
      </c>
      <c r="G25" s="98">
        <f t="shared" si="2"/>
        <v>34394.240000000005</v>
      </c>
      <c r="H25" s="109">
        <v>0</v>
      </c>
      <c r="I25" s="109">
        <v>11813.11</v>
      </c>
      <c r="J25" s="110">
        <v>22130.81</v>
      </c>
      <c r="L25" s="63">
        <v>0</v>
      </c>
      <c r="M25" s="37">
        <v>11813.11</v>
      </c>
      <c r="N25" s="59"/>
      <c r="O25" s="79">
        <v>23690.81</v>
      </c>
      <c r="Q25" s="34">
        <f>F25-L25-M25</f>
        <v>-1109.6800000000003</v>
      </c>
    </row>
    <row r="26" spans="1:17" hidden="1" x14ac:dyDescent="0.2">
      <c r="A26" s="108">
        <v>9613</v>
      </c>
      <c r="B26" s="94" t="s">
        <v>72</v>
      </c>
      <c r="C26" s="93" t="s">
        <v>73</v>
      </c>
      <c r="D26" s="95" t="s">
        <v>132</v>
      </c>
      <c r="E26" s="96">
        <v>14771.7</v>
      </c>
      <c r="F26" s="97">
        <v>47983.07</v>
      </c>
      <c r="G26" s="98">
        <f t="shared" si="2"/>
        <v>62754.770000000004</v>
      </c>
      <c r="H26" s="109">
        <v>67324.03</v>
      </c>
      <c r="I26" s="109">
        <v>14759.239999999998</v>
      </c>
      <c r="J26" s="110">
        <v>14529.26</v>
      </c>
      <c r="L26" s="82">
        <v>67324.03</v>
      </c>
      <c r="M26" s="37" t="e">
        <f>14759.24-#REF!</f>
        <v>#REF!</v>
      </c>
      <c r="N26" s="59"/>
      <c r="O26" s="79">
        <v>14771.7</v>
      </c>
      <c r="Q26" s="34" t="e">
        <f>F26-L26-M26</f>
        <v>#REF!</v>
      </c>
    </row>
    <row r="27" spans="1:17" hidden="1" x14ac:dyDescent="0.2">
      <c r="A27" s="108">
        <v>9614</v>
      </c>
      <c r="B27" s="94" t="s">
        <v>74</v>
      </c>
      <c r="C27" s="93" t="s">
        <v>75</v>
      </c>
      <c r="D27" s="95" t="s">
        <v>132</v>
      </c>
      <c r="E27" s="96">
        <v>56360.61</v>
      </c>
      <c r="F27" s="97">
        <v>42211.85</v>
      </c>
      <c r="G27" s="98">
        <f t="shared" si="2"/>
        <v>98572.459999999992</v>
      </c>
      <c r="H27" s="109"/>
      <c r="I27" s="109">
        <v>0</v>
      </c>
      <c r="J27" s="110">
        <v>54845.61</v>
      </c>
      <c r="L27" s="63"/>
      <c r="M27" s="24">
        <v>0</v>
      </c>
      <c r="N27" s="59"/>
      <c r="O27" s="79">
        <v>56360.61</v>
      </c>
      <c r="Q27" s="34"/>
    </row>
    <row r="28" spans="1:17" hidden="1" x14ac:dyDescent="0.2">
      <c r="A28" s="108">
        <v>9615</v>
      </c>
      <c r="B28" s="94" t="s">
        <v>76</v>
      </c>
      <c r="C28" s="93" t="s">
        <v>77</v>
      </c>
      <c r="D28" s="95" t="s">
        <v>132</v>
      </c>
      <c r="E28" s="96">
        <v>79.36</v>
      </c>
      <c r="F28" s="97">
        <v>94748.21</v>
      </c>
      <c r="G28" s="98">
        <f t="shared" si="2"/>
        <v>94827.57</v>
      </c>
      <c r="H28" s="109">
        <v>36388.83</v>
      </c>
      <c r="I28" s="109">
        <v>55510.92</v>
      </c>
      <c r="J28" s="110">
        <v>79.36</v>
      </c>
      <c r="L28" s="63">
        <v>36388.83</v>
      </c>
      <c r="M28" s="24">
        <v>55510.92</v>
      </c>
      <c r="N28" s="59"/>
      <c r="O28" s="79">
        <v>79.36</v>
      </c>
      <c r="Q28" s="34"/>
    </row>
    <row r="29" spans="1:17" hidden="1" x14ac:dyDescent="0.2">
      <c r="A29" s="108">
        <v>9616</v>
      </c>
      <c r="B29" s="94" t="s">
        <v>78</v>
      </c>
      <c r="C29" s="93" t="s">
        <v>79</v>
      </c>
      <c r="D29" s="95" t="s">
        <v>132</v>
      </c>
      <c r="E29" s="96">
        <v>4479.5</v>
      </c>
      <c r="F29" s="97">
        <v>47407.72</v>
      </c>
      <c r="G29" s="98">
        <f t="shared" si="2"/>
        <v>51887.22</v>
      </c>
      <c r="H29" s="109">
        <v>0</v>
      </c>
      <c r="I29" s="109">
        <v>0</v>
      </c>
      <c r="J29" s="110">
        <v>4479.5</v>
      </c>
      <c r="L29" s="63">
        <v>0</v>
      </c>
      <c r="M29" s="24">
        <v>0</v>
      </c>
      <c r="N29" s="59"/>
      <c r="O29" s="79">
        <v>4479.5</v>
      </c>
      <c r="Q29" s="34"/>
    </row>
    <row r="30" spans="1:17" hidden="1" x14ac:dyDescent="0.2">
      <c r="A30" s="108">
        <v>9617</v>
      </c>
      <c r="B30" s="94" t="s">
        <v>80</v>
      </c>
      <c r="C30" s="93" t="s">
        <v>81</v>
      </c>
      <c r="D30" s="95" t="s">
        <v>132</v>
      </c>
      <c r="E30" s="96">
        <v>52534.2</v>
      </c>
      <c r="F30" s="97">
        <v>3362.4</v>
      </c>
      <c r="G30" s="98">
        <f t="shared" si="2"/>
        <v>55896.6</v>
      </c>
      <c r="H30" s="109">
        <v>0</v>
      </c>
      <c r="I30" s="109">
        <v>0</v>
      </c>
      <c r="J30" s="110">
        <v>49131.14</v>
      </c>
      <c r="L30" s="63">
        <v>0</v>
      </c>
      <c r="M30" s="24">
        <v>0</v>
      </c>
      <c r="N30" s="59"/>
      <c r="O30" s="79">
        <v>52534.2</v>
      </c>
      <c r="Q30" s="34"/>
    </row>
    <row r="31" spans="1:17" hidden="1" x14ac:dyDescent="0.2">
      <c r="A31" s="108">
        <v>9618</v>
      </c>
      <c r="B31" s="94" t="s">
        <v>82</v>
      </c>
      <c r="C31" s="93" t="s">
        <v>83</v>
      </c>
      <c r="D31" s="95" t="s">
        <v>132</v>
      </c>
      <c r="E31" s="96">
        <v>25210.93</v>
      </c>
      <c r="F31" s="97">
        <v>2409.5700000000002</v>
      </c>
      <c r="G31" s="98">
        <f t="shared" si="2"/>
        <v>27620.5</v>
      </c>
      <c r="H31" s="109">
        <v>0</v>
      </c>
      <c r="I31" s="109">
        <v>0</v>
      </c>
      <c r="J31" s="110">
        <v>20700.02</v>
      </c>
      <c r="L31" s="63">
        <v>0</v>
      </c>
      <c r="M31" s="24">
        <v>0</v>
      </c>
      <c r="N31" s="59"/>
      <c r="O31" s="79">
        <v>25210.93</v>
      </c>
      <c r="Q31" s="34"/>
    </row>
    <row r="32" spans="1:17" hidden="1" x14ac:dyDescent="0.2">
      <c r="A32" s="108">
        <v>9619</v>
      </c>
      <c r="B32" s="94" t="s">
        <v>84</v>
      </c>
      <c r="C32" s="93" t="s">
        <v>85</v>
      </c>
      <c r="D32" s="95" t="s">
        <v>132</v>
      </c>
      <c r="E32" s="96">
        <v>8692.44</v>
      </c>
      <c r="F32" s="97">
        <v>144.1</v>
      </c>
      <c r="G32" s="98">
        <f t="shared" si="2"/>
        <v>8836.5400000000009</v>
      </c>
      <c r="H32" s="109">
        <v>0</v>
      </c>
      <c r="I32" s="109">
        <v>0</v>
      </c>
      <c r="J32" s="110">
        <v>6732.78</v>
      </c>
      <c r="L32" s="63">
        <v>0</v>
      </c>
      <c r="M32" s="24">
        <v>0</v>
      </c>
      <c r="N32" s="59"/>
      <c r="O32" s="79">
        <v>8692.44</v>
      </c>
      <c r="Q32" s="34"/>
    </row>
    <row r="33" spans="1:17" hidden="1" x14ac:dyDescent="0.2">
      <c r="A33" s="111"/>
      <c r="B33" s="112"/>
      <c r="C33" s="111"/>
      <c r="D33" s="113" t="s">
        <v>132</v>
      </c>
      <c r="E33" s="114">
        <f>SUM(E20:E32)</f>
        <v>274502.27999999997</v>
      </c>
      <c r="F33" s="115">
        <f>SUM(F20:F32)</f>
        <v>322580.73000000004</v>
      </c>
      <c r="G33" s="116">
        <f t="shared" si="2"/>
        <v>597083.01</v>
      </c>
      <c r="H33" s="115">
        <v>103712.86</v>
      </c>
      <c r="I33" s="115">
        <v>101828.04</v>
      </c>
      <c r="J33" s="114">
        <f>SUM(J20:J32)</f>
        <v>257286.95999999996</v>
      </c>
      <c r="L33" s="65">
        <v>103712.86</v>
      </c>
      <c r="M33" s="26">
        <v>101828.04</v>
      </c>
      <c r="N33" s="59"/>
      <c r="O33" s="66">
        <f>SUM(O20:O32)</f>
        <v>274502.27999999997</v>
      </c>
      <c r="Q33" s="34"/>
    </row>
    <row r="34" spans="1:17" hidden="1" x14ac:dyDescent="0.2">
      <c r="A34" s="93"/>
      <c r="B34" s="94"/>
      <c r="C34" s="93"/>
      <c r="D34" s="95"/>
      <c r="E34" s="117"/>
      <c r="F34" s="119"/>
      <c r="G34" s="132"/>
      <c r="H34" s="109"/>
      <c r="I34" s="109"/>
      <c r="J34" s="117"/>
      <c r="L34" s="67"/>
      <c r="M34" s="68"/>
      <c r="N34" s="59"/>
      <c r="O34" s="64"/>
      <c r="Q34" s="34"/>
    </row>
    <row r="35" spans="1:17" hidden="1" x14ac:dyDescent="0.2">
      <c r="A35" s="108">
        <v>9553</v>
      </c>
      <c r="B35" s="94" t="s">
        <v>10</v>
      </c>
      <c r="C35" s="93" t="s">
        <v>11</v>
      </c>
      <c r="D35" s="95" t="s">
        <v>133</v>
      </c>
      <c r="E35" s="96">
        <v>79302.34</v>
      </c>
      <c r="F35" s="97">
        <v>285117.81</v>
      </c>
      <c r="G35" s="98">
        <f t="shared" ref="G35:G50" si="3">E35+F35</f>
        <v>364420.15</v>
      </c>
      <c r="H35" s="109">
        <v>0</v>
      </c>
      <c r="I35" s="109">
        <v>21224.15</v>
      </c>
      <c r="J35" s="110">
        <v>74233.929999999993</v>
      </c>
      <c r="L35" s="63">
        <v>0</v>
      </c>
      <c r="M35" s="24">
        <v>21224.15</v>
      </c>
      <c r="N35" s="59"/>
      <c r="O35" s="79">
        <v>79302.34</v>
      </c>
      <c r="Q35" s="34"/>
    </row>
    <row r="36" spans="1:17" hidden="1" x14ac:dyDescent="0.2">
      <c r="A36" s="108">
        <v>9554</v>
      </c>
      <c r="B36" s="94" t="s">
        <v>12</v>
      </c>
      <c r="C36" s="93" t="s">
        <v>13</v>
      </c>
      <c r="D36" s="95" t="s">
        <v>133</v>
      </c>
      <c r="E36" s="96">
        <v>10497.8</v>
      </c>
      <c r="F36" s="97">
        <v>88546.68</v>
      </c>
      <c r="G36" s="98">
        <f t="shared" si="3"/>
        <v>99044.479999999996</v>
      </c>
      <c r="H36" s="109">
        <v>35223.089999999997</v>
      </c>
      <c r="I36" s="109">
        <v>65481.24</v>
      </c>
      <c r="J36" s="110">
        <v>8620.5400000000009</v>
      </c>
      <c r="L36" s="82">
        <v>35223.089999999997</v>
      </c>
      <c r="M36" s="37">
        <v>65481.24</v>
      </c>
      <c r="N36" s="59"/>
      <c r="O36" s="79">
        <v>10497.8</v>
      </c>
      <c r="Q36" s="34">
        <f>F36-L36-M36</f>
        <v>-12157.650000000001</v>
      </c>
    </row>
    <row r="37" spans="1:17" hidden="1" x14ac:dyDescent="0.2">
      <c r="A37" s="108">
        <v>9555</v>
      </c>
      <c r="B37" s="94" t="s">
        <v>14</v>
      </c>
      <c r="C37" s="93" t="s">
        <v>15</v>
      </c>
      <c r="D37" s="95" t="s">
        <v>133</v>
      </c>
      <c r="E37" s="96">
        <v>3300.34</v>
      </c>
      <c r="F37" s="97">
        <v>20823.03</v>
      </c>
      <c r="G37" s="98">
        <f t="shared" si="3"/>
        <v>24123.37</v>
      </c>
      <c r="H37" s="109">
        <v>0</v>
      </c>
      <c r="I37" s="109">
        <v>0</v>
      </c>
      <c r="J37" s="110">
        <v>3353.77</v>
      </c>
      <c r="L37" s="63">
        <v>0</v>
      </c>
      <c r="M37" s="24">
        <v>0</v>
      </c>
      <c r="N37" s="59"/>
      <c r="O37" s="79">
        <v>3300.34</v>
      </c>
      <c r="Q37" s="34"/>
    </row>
    <row r="38" spans="1:17" hidden="1" x14ac:dyDescent="0.2">
      <c r="A38" s="108">
        <v>9558</v>
      </c>
      <c r="B38" s="94" t="s">
        <v>16</v>
      </c>
      <c r="C38" s="93" t="s">
        <v>17</v>
      </c>
      <c r="D38" s="95" t="s">
        <v>133</v>
      </c>
      <c r="E38" s="96">
        <v>44888.03</v>
      </c>
      <c r="F38" s="97">
        <v>20823.03</v>
      </c>
      <c r="G38" s="98">
        <f t="shared" si="3"/>
        <v>65711.06</v>
      </c>
      <c r="H38" s="109">
        <v>0</v>
      </c>
      <c r="I38" s="109">
        <v>0</v>
      </c>
      <c r="J38" s="110">
        <v>44688.03</v>
      </c>
      <c r="L38" s="63">
        <v>0</v>
      </c>
      <c r="M38" s="24">
        <v>0</v>
      </c>
      <c r="N38" s="59"/>
      <c r="O38" s="79">
        <v>44888.03</v>
      </c>
      <c r="Q38" s="34"/>
    </row>
    <row r="39" spans="1:17" hidden="1" x14ac:dyDescent="0.2">
      <c r="A39" s="108">
        <v>9560</v>
      </c>
      <c r="B39" s="94" t="s">
        <v>18</v>
      </c>
      <c r="C39" s="93" t="s">
        <v>19</v>
      </c>
      <c r="D39" s="95" t="s">
        <v>133</v>
      </c>
      <c r="E39" s="96">
        <v>499940.25</v>
      </c>
      <c r="F39" s="97">
        <v>1691.27</v>
      </c>
      <c r="G39" s="98">
        <f t="shared" si="3"/>
        <v>501631.52</v>
      </c>
      <c r="H39" s="109">
        <v>1946</v>
      </c>
      <c r="I39" s="109">
        <v>0</v>
      </c>
      <c r="J39" s="110">
        <v>494216.41</v>
      </c>
      <c r="L39" s="63">
        <v>1946</v>
      </c>
      <c r="M39" s="24">
        <v>0</v>
      </c>
      <c r="N39" s="59"/>
      <c r="O39" s="79">
        <v>499940.25</v>
      </c>
      <c r="Q39" s="34"/>
    </row>
    <row r="40" spans="1:17" hidden="1" x14ac:dyDescent="0.2">
      <c r="A40" s="108">
        <v>9561</v>
      </c>
      <c r="B40" s="94" t="s">
        <v>20</v>
      </c>
      <c r="C40" s="93" t="s">
        <v>21</v>
      </c>
      <c r="D40" s="95" t="s">
        <v>133</v>
      </c>
      <c r="E40" s="96">
        <v>41544.53</v>
      </c>
      <c r="F40" s="97">
        <v>5658.15</v>
      </c>
      <c r="G40" s="98">
        <f t="shared" si="3"/>
        <v>47202.68</v>
      </c>
      <c r="H40" s="109">
        <v>0</v>
      </c>
      <c r="I40" s="109">
        <v>8866.61</v>
      </c>
      <c r="J40" s="110">
        <v>22424.55</v>
      </c>
      <c r="L40" s="63">
        <v>0</v>
      </c>
      <c r="M40" s="24" t="e">
        <f>8866.61-#REF!-#REF!</f>
        <v>#REF!</v>
      </c>
      <c r="N40" s="59"/>
      <c r="O40" s="79">
        <v>41544.53</v>
      </c>
      <c r="Q40" s="34"/>
    </row>
    <row r="41" spans="1:17" hidden="1" x14ac:dyDescent="0.2">
      <c r="A41" s="108">
        <v>9562</v>
      </c>
      <c r="B41" s="94" t="s">
        <v>22</v>
      </c>
      <c r="C41" s="93" t="s">
        <v>23</v>
      </c>
      <c r="D41" s="95" t="s">
        <v>133</v>
      </c>
      <c r="E41" s="96">
        <v>47927.59</v>
      </c>
      <c r="F41" s="97">
        <v>2828.42</v>
      </c>
      <c r="G41" s="98">
        <f t="shared" si="3"/>
        <v>50756.009999999995</v>
      </c>
      <c r="H41" s="109">
        <v>2820</v>
      </c>
      <c r="I41" s="109">
        <v>0</v>
      </c>
      <c r="J41" s="110">
        <v>42742.18</v>
      </c>
      <c r="L41" s="63">
        <v>2820</v>
      </c>
      <c r="M41" s="24">
        <v>0</v>
      </c>
      <c r="N41" s="59"/>
      <c r="O41" s="79">
        <v>47927.59</v>
      </c>
      <c r="Q41" s="34"/>
    </row>
    <row r="42" spans="1:17" hidden="1" x14ac:dyDescent="0.2">
      <c r="A42" s="108">
        <v>9563</v>
      </c>
      <c r="B42" s="94" t="s">
        <v>24</v>
      </c>
      <c r="C42" s="93" t="s">
        <v>25</v>
      </c>
      <c r="D42" s="95" t="s">
        <v>133</v>
      </c>
      <c r="E42" s="96">
        <v>19728.919999999998</v>
      </c>
      <c r="F42" s="97">
        <v>2650.38</v>
      </c>
      <c r="G42" s="98">
        <f t="shared" si="3"/>
        <v>22379.3</v>
      </c>
      <c r="H42" s="109">
        <v>0</v>
      </c>
      <c r="I42" s="109">
        <v>0</v>
      </c>
      <c r="J42" s="110">
        <v>19278.919999999998</v>
      </c>
      <c r="L42" s="63">
        <v>0</v>
      </c>
      <c r="M42" s="24">
        <v>0</v>
      </c>
      <c r="N42" s="59"/>
      <c r="O42" s="79">
        <v>19728.919999999998</v>
      </c>
      <c r="Q42" s="34"/>
    </row>
    <row r="43" spans="1:17" hidden="1" x14ac:dyDescent="0.2">
      <c r="A43" s="108">
        <v>9566</v>
      </c>
      <c r="B43" s="94" t="s">
        <v>26</v>
      </c>
      <c r="C43" s="93" t="s">
        <v>27</v>
      </c>
      <c r="D43" s="95" t="s">
        <v>133</v>
      </c>
      <c r="E43" s="96">
        <v>20549.45</v>
      </c>
      <c r="F43" s="97">
        <v>0</v>
      </c>
      <c r="G43" s="98">
        <f t="shared" si="3"/>
        <v>20549.45</v>
      </c>
      <c r="H43" s="109">
        <v>0</v>
      </c>
      <c r="I43" s="109">
        <v>0</v>
      </c>
      <c r="J43" s="110">
        <v>19074.71</v>
      </c>
      <c r="L43" s="63">
        <v>0</v>
      </c>
      <c r="M43" s="24">
        <v>0</v>
      </c>
      <c r="N43" s="59"/>
      <c r="O43" s="79">
        <v>20549.45</v>
      </c>
      <c r="Q43" s="34"/>
    </row>
    <row r="44" spans="1:17" hidden="1" x14ac:dyDescent="0.2">
      <c r="A44" s="108">
        <v>9567</v>
      </c>
      <c r="B44" s="94" t="s">
        <v>28</v>
      </c>
      <c r="C44" s="93" t="s">
        <v>29</v>
      </c>
      <c r="D44" s="95" t="s">
        <v>133</v>
      </c>
      <c r="E44" s="96">
        <v>0</v>
      </c>
      <c r="F44" s="97">
        <v>0</v>
      </c>
      <c r="G44" s="98">
        <f t="shared" si="3"/>
        <v>0</v>
      </c>
      <c r="H44" s="109">
        <v>0</v>
      </c>
      <c r="I44" s="109">
        <v>0</v>
      </c>
      <c r="J44" s="117">
        <v>0</v>
      </c>
      <c r="L44" s="63">
        <v>0</v>
      </c>
      <c r="M44" s="24">
        <v>0</v>
      </c>
      <c r="N44" s="59"/>
      <c r="O44" s="79">
        <v>0</v>
      </c>
      <c r="Q44" s="34"/>
    </row>
    <row r="45" spans="1:17" hidden="1" x14ac:dyDescent="0.2">
      <c r="A45" s="108">
        <v>9568</v>
      </c>
      <c r="B45" s="94" t="s">
        <v>30</v>
      </c>
      <c r="C45" s="93" t="s">
        <v>31</v>
      </c>
      <c r="D45" s="95" t="s">
        <v>133</v>
      </c>
      <c r="E45" s="96">
        <v>125309.78</v>
      </c>
      <c r="F45" s="97">
        <v>10690.29</v>
      </c>
      <c r="G45" s="98">
        <f t="shared" si="3"/>
        <v>136000.07</v>
      </c>
      <c r="H45" s="109">
        <v>0</v>
      </c>
      <c r="I45" s="109" t="e">
        <f>#REF!</f>
        <v>#REF!</v>
      </c>
      <c r="J45" s="110">
        <v>95570.59</v>
      </c>
      <c r="L45" s="63">
        <v>0</v>
      </c>
      <c r="M45" s="24" t="e">
        <f>I45</f>
        <v>#REF!</v>
      </c>
      <c r="N45" s="59"/>
      <c r="O45" s="79">
        <v>125309.78</v>
      </c>
      <c r="Q45" s="34"/>
    </row>
    <row r="46" spans="1:17" hidden="1" x14ac:dyDescent="0.2">
      <c r="A46" s="108">
        <v>9635</v>
      </c>
      <c r="B46" s="94" t="s">
        <v>114</v>
      </c>
      <c r="C46" s="93" t="s">
        <v>112</v>
      </c>
      <c r="D46" s="95" t="s">
        <v>133</v>
      </c>
      <c r="E46" s="96">
        <v>16427.939999999999</v>
      </c>
      <c r="F46" s="97">
        <v>0</v>
      </c>
      <c r="G46" s="98">
        <f t="shared" si="3"/>
        <v>16427.939999999999</v>
      </c>
      <c r="H46" s="109">
        <v>0</v>
      </c>
      <c r="I46" s="109">
        <v>0</v>
      </c>
      <c r="J46" s="110">
        <v>16427.939999999999</v>
      </c>
      <c r="L46" s="63">
        <v>0</v>
      </c>
      <c r="M46" s="24">
        <v>0</v>
      </c>
      <c r="N46" s="59"/>
      <c r="O46" s="79">
        <v>16427.939999999999</v>
      </c>
      <c r="Q46" s="34"/>
    </row>
    <row r="47" spans="1:17" hidden="1" x14ac:dyDescent="0.2">
      <c r="A47" s="108">
        <v>9636</v>
      </c>
      <c r="B47" s="94" t="s">
        <v>115</v>
      </c>
      <c r="C47" s="93" t="s">
        <v>112</v>
      </c>
      <c r="D47" s="95" t="s">
        <v>133</v>
      </c>
      <c r="E47" s="96">
        <v>13265.06</v>
      </c>
      <c r="F47" s="97">
        <v>0</v>
      </c>
      <c r="G47" s="98">
        <f t="shared" si="3"/>
        <v>13265.06</v>
      </c>
      <c r="H47" s="109">
        <v>0</v>
      </c>
      <c r="I47" s="109">
        <v>0</v>
      </c>
      <c r="J47" s="110">
        <v>13265.06</v>
      </c>
      <c r="L47" s="63">
        <v>0</v>
      </c>
      <c r="M47" s="24">
        <v>0</v>
      </c>
      <c r="N47" s="59"/>
      <c r="O47" s="79">
        <v>13265.06</v>
      </c>
      <c r="Q47" s="34"/>
    </row>
    <row r="48" spans="1:17" hidden="1" x14ac:dyDescent="0.2">
      <c r="A48" s="108">
        <v>9637</v>
      </c>
      <c r="B48" s="94" t="s">
        <v>116</v>
      </c>
      <c r="C48" s="93" t="s">
        <v>112</v>
      </c>
      <c r="D48" s="95" t="s">
        <v>133</v>
      </c>
      <c r="E48" s="96">
        <v>0</v>
      </c>
      <c r="F48" s="97">
        <v>0</v>
      </c>
      <c r="G48" s="98">
        <f t="shared" si="3"/>
        <v>0</v>
      </c>
      <c r="H48" s="109"/>
      <c r="I48" s="109"/>
      <c r="J48" s="117">
        <v>0</v>
      </c>
      <c r="L48" s="63"/>
      <c r="M48" s="24"/>
      <c r="N48" s="59"/>
      <c r="O48" s="83">
        <v>0</v>
      </c>
      <c r="Q48" s="34"/>
    </row>
    <row r="49" spans="1:33" hidden="1" x14ac:dyDescent="0.2">
      <c r="A49" s="108">
        <v>9638</v>
      </c>
      <c r="B49" s="94" t="s">
        <v>117</v>
      </c>
      <c r="C49" s="93" t="s">
        <v>112</v>
      </c>
      <c r="D49" s="95" t="s">
        <v>133</v>
      </c>
      <c r="E49" s="96">
        <v>0</v>
      </c>
      <c r="F49" s="97">
        <v>0</v>
      </c>
      <c r="G49" s="98">
        <f t="shared" si="3"/>
        <v>0</v>
      </c>
      <c r="H49" s="109"/>
      <c r="I49" s="109"/>
      <c r="J49" s="117">
        <v>0</v>
      </c>
      <c r="L49" s="63"/>
      <c r="M49" s="24"/>
      <c r="N49" s="59"/>
      <c r="O49" s="83">
        <v>0</v>
      </c>
      <c r="Q49" s="34"/>
    </row>
    <row r="50" spans="1:33" hidden="1" x14ac:dyDescent="0.2">
      <c r="A50" s="111"/>
      <c r="B50" s="112"/>
      <c r="C50" s="111"/>
      <c r="D50" s="113" t="s">
        <v>133</v>
      </c>
      <c r="E50" s="114">
        <f>SUM(E35:E49)</f>
        <v>922682.03</v>
      </c>
      <c r="F50" s="115">
        <f>SUM(F35:F49)</f>
        <v>438829.06000000006</v>
      </c>
      <c r="G50" s="116">
        <f t="shared" si="3"/>
        <v>1361511.09</v>
      </c>
      <c r="H50" s="115">
        <v>39989.089999999997</v>
      </c>
      <c r="I50" s="115">
        <v>104230.97</v>
      </c>
      <c r="J50" s="114">
        <f>SUM(J35:J49)</f>
        <v>853896.63</v>
      </c>
      <c r="L50" s="65">
        <v>39989.089999999997</v>
      </c>
      <c r="M50" s="26">
        <v>104230.97</v>
      </c>
      <c r="N50" s="59"/>
      <c r="O50" s="66">
        <f>SUM(O35:O49)</f>
        <v>922682.03</v>
      </c>
      <c r="Q50" s="34"/>
    </row>
    <row r="51" spans="1:33" hidden="1" x14ac:dyDescent="0.2">
      <c r="A51" s="93"/>
      <c r="B51" s="94"/>
      <c r="C51" s="93"/>
      <c r="D51" s="95"/>
      <c r="E51" s="117"/>
      <c r="F51" s="119"/>
      <c r="G51" s="132"/>
      <c r="H51" s="109"/>
      <c r="I51" s="109"/>
      <c r="J51" s="117"/>
      <c r="L51" s="67"/>
      <c r="M51" s="68"/>
      <c r="N51" s="59"/>
      <c r="O51" s="64"/>
      <c r="Q51" s="34"/>
    </row>
    <row r="52" spans="1:33" hidden="1" x14ac:dyDescent="0.2">
      <c r="A52" s="108">
        <v>9570</v>
      </c>
      <c r="B52" s="94" t="s">
        <v>32</v>
      </c>
      <c r="C52" s="93" t="s">
        <v>33</v>
      </c>
      <c r="D52" s="95" t="s">
        <v>134</v>
      </c>
      <c r="E52" s="96">
        <v>3688.03</v>
      </c>
      <c r="F52" s="97">
        <v>291874.17</v>
      </c>
      <c r="G52" s="98">
        <f>E52+F52</f>
        <v>295562.2</v>
      </c>
      <c r="H52" s="109">
        <v>18974.560000000001</v>
      </c>
      <c r="I52" s="109">
        <v>88793.140000000014</v>
      </c>
      <c r="J52" s="110">
        <v>16035.74</v>
      </c>
      <c r="L52" s="63">
        <v>18974.560000000001</v>
      </c>
      <c r="M52" s="24" t="e">
        <f>88793.14-#REF!-#REF!-#REF!-#REF!</f>
        <v>#REF!</v>
      </c>
      <c r="N52" s="59"/>
      <c r="O52" s="79">
        <v>3688.03</v>
      </c>
      <c r="Q52" s="34"/>
    </row>
    <row r="53" spans="1:33" hidden="1" x14ac:dyDescent="0.2">
      <c r="A53" s="108">
        <v>9571</v>
      </c>
      <c r="B53" s="94" t="s">
        <v>34</v>
      </c>
      <c r="C53" s="93" t="s">
        <v>35</v>
      </c>
      <c r="D53" s="95" t="s">
        <v>134</v>
      </c>
      <c r="E53" s="96">
        <v>685.56</v>
      </c>
      <c r="F53" s="97">
        <v>70962.22</v>
      </c>
      <c r="G53" s="98">
        <f>E53+F53</f>
        <v>71647.78</v>
      </c>
      <c r="H53" s="109">
        <v>0</v>
      </c>
      <c r="I53" s="109">
        <v>49309.58</v>
      </c>
      <c r="J53" s="110">
        <v>685.56</v>
      </c>
      <c r="L53" s="63">
        <v>0</v>
      </c>
      <c r="M53" s="24">
        <v>49309.58</v>
      </c>
      <c r="N53" s="59"/>
      <c r="O53" s="79">
        <v>685.56</v>
      </c>
      <c r="Q53" s="34"/>
    </row>
    <row r="54" spans="1:33" hidden="1" x14ac:dyDescent="0.2">
      <c r="A54" s="108">
        <v>9574</v>
      </c>
      <c r="B54" s="94" t="s">
        <v>36</v>
      </c>
      <c r="C54" s="93" t="s">
        <v>37</v>
      </c>
      <c r="D54" s="95" t="s">
        <v>134</v>
      </c>
      <c r="E54" s="96">
        <v>4924.95</v>
      </c>
      <c r="F54" s="97">
        <v>63565.919999999998</v>
      </c>
      <c r="G54" s="98">
        <f>E54+F54</f>
        <v>68490.87</v>
      </c>
      <c r="H54" s="109">
        <v>0</v>
      </c>
      <c r="I54" s="109">
        <v>31051.32</v>
      </c>
      <c r="J54" s="110">
        <v>4924.95</v>
      </c>
      <c r="L54" s="63">
        <v>0</v>
      </c>
      <c r="M54" s="24">
        <v>31051.32</v>
      </c>
      <c r="N54" s="59"/>
      <c r="O54" s="79">
        <v>4924.95</v>
      </c>
      <c r="Q54" s="34"/>
    </row>
    <row r="55" spans="1:33" s="15" customFormat="1" ht="15" hidden="1" customHeight="1" x14ac:dyDescent="0.2">
      <c r="A55" s="108">
        <v>9581</v>
      </c>
      <c r="B55" s="94" t="s">
        <v>38</v>
      </c>
      <c r="C55" s="93" t="s">
        <v>39</v>
      </c>
      <c r="D55" s="95" t="s">
        <v>134</v>
      </c>
      <c r="E55" s="96">
        <v>36258.85</v>
      </c>
      <c r="F55" s="97">
        <v>135115.45000000001</v>
      </c>
      <c r="G55" s="98">
        <f>E55+F55</f>
        <v>171374.30000000002</v>
      </c>
      <c r="H55" s="109">
        <v>35286.57</v>
      </c>
      <c r="I55" s="109">
        <v>42780.84</v>
      </c>
      <c r="J55" s="110">
        <v>31558.74</v>
      </c>
      <c r="K55" s="4"/>
      <c r="L55" s="63">
        <v>35286.57</v>
      </c>
      <c r="M55" s="24" t="e">
        <f>42780.84-#REF!</f>
        <v>#REF!</v>
      </c>
      <c r="N55" s="59"/>
      <c r="O55" s="79">
        <v>36258.85</v>
      </c>
      <c r="P55" s="4"/>
      <c r="Q55" s="3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15" customFormat="1" ht="15" hidden="1" customHeight="1" x14ac:dyDescent="0.2">
      <c r="A56" s="111"/>
      <c r="B56" s="112"/>
      <c r="C56" s="111"/>
      <c r="D56" s="113" t="s">
        <v>134</v>
      </c>
      <c r="E56" s="114">
        <f>SUM(E52:E55)</f>
        <v>45557.39</v>
      </c>
      <c r="F56" s="115">
        <f>SUM(F52:F55)</f>
        <v>561517.76</v>
      </c>
      <c r="G56" s="116">
        <f>E56+F56</f>
        <v>607075.15</v>
      </c>
      <c r="H56" s="115">
        <v>54261.130000000005</v>
      </c>
      <c r="I56" s="115">
        <v>211934.88000000003</v>
      </c>
      <c r="J56" s="114">
        <f>SUM(J52:J55)</f>
        <v>53204.990000000005</v>
      </c>
      <c r="K56" s="4"/>
      <c r="L56" s="65">
        <v>54261.130000000005</v>
      </c>
      <c r="M56" s="26">
        <v>211934.88000000003</v>
      </c>
      <c r="N56" s="59"/>
      <c r="O56" s="66">
        <f>SUM(O52:O55)</f>
        <v>45557.39</v>
      </c>
      <c r="P56" s="4"/>
      <c r="Q56" s="3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15" customFormat="1" ht="15" hidden="1" customHeight="1" x14ac:dyDescent="0.2">
      <c r="A57" s="93"/>
      <c r="B57" s="94"/>
      <c r="C57" s="93"/>
      <c r="D57" s="95"/>
      <c r="E57" s="117"/>
      <c r="F57" s="119"/>
      <c r="G57" s="132"/>
      <c r="H57" s="109"/>
      <c r="I57" s="109"/>
      <c r="J57" s="117"/>
      <c r="K57" s="4"/>
      <c r="L57" s="67"/>
      <c r="M57" s="68"/>
      <c r="N57" s="59"/>
      <c r="O57" s="64"/>
      <c r="P57" s="4"/>
      <c r="Q57" s="3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x14ac:dyDescent="0.2">
      <c r="A58" s="108">
        <v>9587</v>
      </c>
      <c r="B58" s="94" t="s">
        <v>44</v>
      </c>
      <c r="C58" s="93" t="s">
        <v>45</v>
      </c>
      <c r="D58" s="95" t="s">
        <v>135</v>
      </c>
      <c r="E58" s="96">
        <v>22049.88</v>
      </c>
      <c r="F58" s="97">
        <v>0</v>
      </c>
      <c r="G58" s="98">
        <v>22049.88</v>
      </c>
      <c r="H58" s="109">
        <v>0</v>
      </c>
      <c r="I58" s="109">
        <v>0</v>
      </c>
      <c r="J58" s="110">
        <v>21092.62</v>
      </c>
      <c r="L58" s="63">
        <v>0</v>
      </c>
      <c r="M58" s="24">
        <v>0</v>
      </c>
      <c r="N58" s="59"/>
      <c r="O58" s="79">
        <v>22049.88</v>
      </c>
      <c r="Q58" s="34"/>
    </row>
    <row r="59" spans="1:33" x14ac:dyDescent="0.2">
      <c r="A59" s="108">
        <v>9588</v>
      </c>
      <c r="B59" s="94" t="s">
        <v>46</v>
      </c>
      <c r="C59" s="93" t="s">
        <v>47</v>
      </c>
      <c r="D59" s="95" t="s">
        <v>135</v>
      </c>
      <c r="E59" s="96">
        <v>2816</v>
      </c>
      <c r="F59" s="97">
        <v>0</v>
      </c>
      <c r="G59" s="98">
        <v>2816</v>
      </c>
      <c r="H59" s="109">
        <v>0</v>
      </c>
      <c r="I59" s="109">
        <v>0</v>
      </c>
      <c r="J59" s="110">
        <v>2666</v>
      </c>
      <c r="L59" s="63">
        <v>0</v>
      </c>
      <c r="M59" s="24">
        <v>0</v>
      </c>
      <c r="N59" s="59"/>
      <c r="O59" s="79">
        <v>2816</v>
      </c>
      <c r="Q59" s="34"/>
    </row>
    <row r="60" spans="1:33" x14ac:dyDescent="0.2">
      <c r="A60" s="108">
        <v>9589</v>
      </c>
      <c r="B60" s="94" t="s">
        <v>48</v>
      </c>
      <c r="C60" s="93" t="s">
        <v>49</v>
      </c>
      <c r="D60" s="95" t="s">
        <v>135</v>
      </c>
      <c r="E60" s="96">
        <v>9003.49</v>
      </c>
      <c r="F60" s="97">
        <v>2265.0100000000002</v>
      </c>
      <c r="G60" s="98">
        <v>11268.5</v>
      </c>
      <c r="H60" s="109">
        <v>0</v>
      </c>
      <c r="I60" s="109">
        <v>0</v>
      </c>
      <c r="J60" s="110">
        <v>9003.49</v>
      </c>
      <c r="L60" s="63">
        <v>0</v>
      </c>
      <c r="M60" s="24">
        <v>0</v>
      </c>
      <c r="N60" s="59"/>
      <c r="O60" s="79">
        <v>9003.49</v>
      </c>
      <c r="Q60" s="34"/>
    </row>
    <row r="61" spans="1:33" x14ac:dyDescent="0.2">
      <c r="A61" s="111"/>
      <c r="B61" s="112"/>
      <c r="C61" s="111"/>
      <c r="D61" s="113" t="s">
        <v>135</v>
      </c>
      <c r="E61" s="114">
        <f>SUM(E58:E60)</f>
        <v>33869.370000000003</v>
      </c>
      <c r="F61" s="115">
        <f>SUM(F58:F60)</f>
        <v>2265.0100000000002</v>
      </c>
      <c r="G61" s="116">
        <f>E61+F61</f>
        <v>36134.380000000005</v>
      </c>
      <c r="H61" s="115">
        <v>0</v>
      </c>
      <c r="I61" s="115">
        <v>0</v>
      </c>
      <c r="J61" s="114">
        <f>SUM(J58:J60)</f>
        <v>32762.11</v>
      </c>
      <c r="L61" s="65">
        <v>0</v>
      </c>
      <c r="M61" s="26">
        <v>0</v>
      </c>
      <c r="N61" s="59"/>
      <c r="O61" s="66">
        <f>SUM(O58:O60)</f>
        <v>33869.370000000003</v>
      </c>
      <c r="Q61" s="34"/>
    </row>
    <row r="62" spans="1:33" hidden="1" x14ac:dyDescent="0.2">
      <c r="A62" s="8">
        <v>9642</v>
      </c>
      <c r="B62" s="27" t="s">
        <v>121</v>
      </c>
      <c r="C62" s="20" t="s">
        <v>122</v>
      </c>
      <c r="D62" s="25" t="s">
        <v>3</v>
      </c>
      <c r="E62" s="52">
        <v>23998.75</v>
      </c>
      <c r="F62" s="28">
        <v>15000</v>
      </c>
      <c r="G62" s="45">
        <f>E62+F62</f>
        <v>38998.75</v>
      </c>
      <c r="H62" s="65">
        <v>0</v>
      </c>
      <c r="I62" s="26">
        <v>0</v>
      </c>
      <c r="J62" s="70">
        <v>16570.41</v>
      </c>
      <c r="L62" s="65">
        <v>0</v>
      </c>
      <c r="M62" s="26">
        <v>0</v>
      </c>
      <c r="N62" s="59"/>
      <c r="O62" s="84">
        <v>23998.75</v>
      </c>
      <c r="Q62" s="34"/>
    </row>
    <row r="63" spans="1:33" s="15" customFormat="1" ht="15" hidden="1" customHeight="1" x14ac:dyDescent="0.2">
      <c r="A63" s="1"/>
      <c r="B63" s="14"/>
      <c r="C63" s="1"/>
      <c r="D63" s="2"/>
      <c r="E63" s="47"/>
      <c r="F63" s="48"/>
      <c r="G63" s="49"/>
      <c r="H63" s="67"/>
      <c r="I63" s="68"/>
      <c r="J63" s="64"/>
      <c r="K63" s="4"/>
      <c r="L63" s="67"/>
      <c r="M63" s="68"/>
      <c r="N63" s="59"/>
      <c r="O63" s="64"/>
      <c r="P63" s="4"/>
      <c r="Q63" s="3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idden="1" x14ac:dyDescent="0.2">
      <c r="A64" s="8">
        <v>9582</v>
      </c>
      <c r="B64" s="27" t="s">
        <v>40</v>
      </c>
      <c r="C64" s="20" t="s">
        <v>41</v>
      </c>
      <c r="D64" s="21" t="s">
        <v>136</v>
      </c>
      <c r="E64" s="39">
        <v>2136.58</v>
      </c>
      <c r="F64" s="22">
        <v>29963.02</v>
      </c>
      <c r="G64" s="40">
        <f>E64+F64</f>
        <v>32099.599999999999</v>
      </c>
      <c r="H64" s="63">
        <v>36018.44</v>
      </c>
      <c r="I64" s="24">
        <v>4936.9000000000005</v>
      </c>
      <c r="J64" s="61">
        <v>1718.68</v>
      </c>
      <c r="L64" s="82">
        <v>36018.44</v>
      </c>
      <c r="M64" s="24">
        <v>4936.9000000000005</v>
      </c>
      <c r="N64" s="59"/>
      <c r="O64" s="79">
        <v>2136.58</v>
      </c>
      <c r="Q64" s="34">
        <f>F64-L64-M64</f>
        <v>-10992.320000000003</v>
      </c>
    </row>
    <row r="65" spans="1:33" hidden="1" x14ac:dyDescent="0.2">
      <c r="A65" s="8">
        <v>9583</v>
      </c>
      <c r="B65" s="27" t="s">
        <v>42</v>
      </c>
      <c r="C65" s="20" t="s">
        <v>43</v>
      </c>
      <c r="D65" s="21" t="s">
        <v>136</v>
      </c>
      <c r="E65" s="39">
        <v>5905.08</v>
      </c>
      <c r="F65" s="22">
        <v>14724.5</v>
      </c>
      <c r="G65" s="40">
        <f>E65+F65</f>
        <v>20629.580000000002</v>
      </c>
      <c r="H65" s="63">
        <v>20729.439999999999</v>
      </c>
      <c r="I65" s="24">
        <v>0</v>
      </c>
      <c r="J65" s="61">
        <v>5905.08</v>
      </c>
      <c r="L65" s="82">
        <v>20729.439999999999</v>
      </c>
      <c r="M65" s="24">
        <v>0</v>
      </c>
      <c r="N65" s="59"/>
      <c r="O65" s="79">
        <v>5905.08</v>
      </c>
      <c r="Q65" s="34">
        <f>F65-L65-M65</f>
        <v>-6004.9399999999987</v>
      </c>
    </row>
    <row r="66" spans="1:33" s="15" customFormat="1" ht="15" hidden="1" customHeight="1" x14ac:dyDescent="0.2">
      <c r="A66" s="12"/>
      <c r="B66" s="33"/>
      <c r="C66" s="12"/>
      <c r="D66" s="25" t="s">
        <v>136</v>
      </c>
      <c r="E66" s="44">
        <f>SUM(E64:E65)</f>
        <v>8041.66</v>
      </c>
      <c r="F66" s="26">
        <f>SUM(F64:F65)</f>
        <v>44687.520000000004</v>
      </c>
      <c r="G66" s="45">
        <f>E66+F66</f>
        <v>52729.180000000008</v>
      </c>
      <c r="H66" s="65">
        <v>56747.880000000005</v>
      </c>
      <c r="I66" s="26">
        <v>4936.9000000000005</v>
      </c>
      <c r="J66" s="66">
        <f>SUM(J64:J65)</f>
        <v>7623.76</v>
      </c>
      <c r="K66" s="4"/>
      <c r="L66" s="65">
        <v>56747.880000000005</v>
      </c>
      <c r="M66" s="26">
        <v>4936.9000000000005</v>
      </c>
      <c r="N66" s="59"/>
      <c r="O66" s="66">
        <f>SUM(O64:O65)</f>
        <v>8041.66</v>
      </c>
      <c r="P66" s="4"/>
      <c r="Q66" s="3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s="15" customFormat="1" ht="15" hidden="1" customHeight="1" x14ac:dyDescent="0.2">
      <c r="A67" s="1"/>
      <c r="B67" s="14"/>
      <c r="C67" s="1"/>
      <c r="D67" s="2"/>
      <c r="E67" s="47"/>
      <c r="F67" s="48"/>
      <c r="G67" s="49"/>
      <c r="H67" s="67"/>
      <c r="I67" s="68"/>
      <c r="J67" s="64"/>
      <c r="K67" s="4"/>
      <c r="L67" s="67"/>
      <c r="M67" s="68"/>
      <c r="N67" s="59"/>
      <c r="O67" s="64"/>
      <c r="P67" s="4"/>
      <c r="Q67" s="34">
        <f>F67-L67-M67</f>
        <v>0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s="15" customFormat="1" ht="15" hidden="1" customHeight="1" x14ac:dyDescent="0.2">
      <c r="A68" s="8">
        <v>9620</v>
      </c>
      <c r="B68" s="27" t="s">
        <v>86</v>
      </c>
      <c r="C68" s="20" t="s">
        <v>87</v>
      </c>
      <c r="D68" s="21" t="s">
        <v>137</v>
      </c>
      <c r="E68" s="39">
        <v>18128.099999999999</v>
      </c>
      <c r="F68" s="22">
        <v>69958.929999999993</v>
      </c>
      <c r="G68" s="40">
        <f t="shared" ref="G68:G80" si="4">E68+F68</f>
        <v>88087.03</v>
      </c>
      <c r="H68" s="63">
        <v>66997.180000000008</v>
      </c>
      <c r="I68" s="24">
        <v>6290.96</v>
      </c>
      <c r="J68" s="61">
        <v>16593.400000000001</v>
      </c>
      <c r="K68" s="4"/>
      <c r="L68" s="63">
        <v>66997.180000000008</v>
      </c>
      <c r="M68" s="24" t="e">
        <f>6290.96-#REF!</f>
        <v>#REF!</v>
      </c>
      <c r="N68" s="59"/>
      <c r="O68" s="79">
        <v>18128.099999999999</v>
      </c>
      <c r="P68" s="4"/>
      <c r="Q68" s="3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idden="1" x14ac:dyDescent="0.2">
      <c r="A69" s="8">
        <v>9621</v>
      </c>
      <c r="B69" s="27" t="s">
        <v>88</v>
      </c>
      <c r="C69" s="20" t="s">
        <v>89</v>
      </c>
      <c r="D69" s="21" t="s">
        <v>137</v>
      </c>
      <c r="E69" s="39">
        <v>11513.58</v>
      </c>
      <c r="F69" s="22">
        <v>43260.26</v>
      </c>
      <c r="G69" s="40">
        <f t="shared" si="4"/>
        <v>54773.840000000004</v>
      </c>
      <c r="H69" s="63">
        <v>0</v>
      </c>
      <c r="I69" s="24">
        <v>0</v>
      </c>
      <c r="J69" s="61">
        <v>11513.58</v>
      </c>
      <c r="L69" s="63">
        <v>0</v>
      </c>
      <c r="M69" s="24">
        <v>0</v>
      </c>
      <c r="N69" s="59"/>
      <c r="O69" s="79">
        <v>11513.58</v>
      </c>
      <c r="Q69" s="34"/>
    </row>
    <row r="70" spans="1:33" hidden="1" x14ac:dyDescent="0.2">
      <c r="A70" s="8">
        <v>9622</v>
      </c>
      <c r="B70" s="27" t="s">
        <v>90</v>
      </c>
      <c r="C70" s="20" t="s">
        <v>91</v>
      </c>
      <c r="D70" s="21" t="s">
        <v>137</v>
      </c>
      <c r="E70" s="39">
        <v>6444.37</v>
      </c>
      <c r="F70" s="22">
        <v>1145.3800000000001</v>
      </c>
      <c r="G70" s="40">
        <f t="shared" si="4"/>
        <v>7589.75</v>
      </c>
      <c r="H70" s="63">
        <v>0</v>
      </c>
      <c r="I70" s="24">
        <v>0</v>
      </c>
      <c r="J70" s="61">
        <v>6444.37</v>
      </c>
      <c r="L70" s="63">
        <v>0</v>
      </c>
      <c r="M70" s="24">
        <v>0</v>
      </c>
      <c r="N70" s="59"/>
      <c r="O70" s="79">
        <v>6444.37</v>
      </c>
      <c r="Q70" s="34"/>
    </row>
    <row r="71" spans="1:33" hidden="1" x14ac:dyDescent="0.2">
      <c r="A71" s="8">
        <v>9623</v>
      </c>
      <c r="B71" s="27" t="s">
        <v>92</v>
      </c>
      <c r="C71" s="20" t="s">
        <v>93</v>
      </c>
      <c r="D71" s="21" t="s">
        <v>137</v>
      </c>
      <c r="E71" s="39">
        <v>3110.62</v>
      </c>
      <c r="F71" s="22">
        <v>151079.35</v>
      </c>
      <c r="G71" s="40">
        <f t="shared" si="4"/>
        <v>154189.97</v>
      </c>
      <c r="H71" s="63">
        <v>0</v>
      </c>
      <c r="I71" s="24">
        <v>93886.91</v>
      </c>
      <c r="J71" s="61">
        <v>3110.62</v>
      </c>
      <c r="L71" s="63">
        <v>0</v>
      </c>
      <c r="M71" s="24" t="e">
        <f>93886.91-#REF!-#REF!</f>
        <v>#REF!</v>
      </c>
      <c r="N71" s="59"/>
      <c r="O71" s="79">
        <v>3110.62</v>
      </c>
      <c r="Q71" s="34"/>
    </row>
    <row r="72" spans="1:33" hidden="1" x14ac:dyDescent="0.2">
      <c r="A72" s="8">
        <v>9624</v>
      </c>
      <c r="B72" s="27" t="s">
        <v>94</v>
      </c>
      <c r="C72" s="20" t="s">
        <v>95</v>
      </c>
      <c r="D72" s="21" t="s">
        <v>137</v>
      </c>
      <c r="E72" s="39">
        <v>0</v>
      </c>
      <c r="F72" s="22">
        <v>0</v>
      </c>
      <c r="G72" s="40">
        <f t="shared" si="4"/>
        <v>0</v>
      </c>
      <c r="H72" s="63">
        <v>0</v>
      </c>
      <c r="I72" s="24">
        <v>0</v>
      </c>
      <c r="J72" s="62">
        <v>0</v>
      </c>
      <c r="L72" s="63">
        <v>0</v>
      </c>
      <c r="M72" s="24">
        <v>0</v>
      </c>
      <c r="N72" s="59"/>
      <c r="O72" s="79">
        <v>0</v>
      </c>
      <c r="Q72" s="34"/>
    </row>
    <row r="73" spans="1:33" hidden="1" x14ac:dyDescent="0.2">
      <c r="A73" s="8">
        <v>9625</v>
      </c>
      <c r="B73" s="27" t="s">
        <v>96</v>
      </c>
      <c r="C73" s="20" t="s">
        <v>97</v>
      </c>
      <c r="D73" s="21" t="s">
        <v>137</v>
      </c>
      <c r="E73" s="39">
        <v>6204.1</v>
      </c>
      <c r="F73" s="22">
        <v>-306.83</v>
      </c>
      <c r="G73" s="40">
        <f t="shared" si="4"/>
        <v>5897.27</v>
      </c>
      <c r="H73" s="63">
        <v>0</v>
      </c>
      <c r="I73" s="24">
        <v>70.2</v>
      </c>
      <c r="J73" s="61">
        <v>6042.61</v>
      </c>
      <c r="L73" s="63">
        <v>0</v>
      </c>
      <c r="M73" s="24" t="e">
        <f>70.2-#REF!</f>
        <v>#REF!</v>
      </c>
      <c r="N73" s="59"/>
      <c r="O73" s="79">
        <v>6204.1</v>
      </c>
      <c r="Q73" s="34"/>
    </row>
    <row r="74" spans="1:33" hidden="1" x14ac:dyDescent="0.2">
      <c r="A74" s="8">
        <v>9626</v>
      </c>
      <c r="B74" s="27" t="s">
        <v>98</v>
      </c>
      <c r="C74" s="20" t="s">
        <v>99</v>
      </c>
      <c r="D74" s="21" t="s">
        <v>137</v>
      </c>
      <c r="E74" s="39">
        <v>78.75</v>
      </c>
      <c r="F74" s="22">
        <v>0</v>
      </c>
      <c r="G74" s="40">
        <f t="shared" si="4"/>
        <v>78.75</v>
      </c>
      <c r="H74" s="63">
        <v>0</v>
      </c>
      <c r="I74" s="24">
        <v>0</v>
      </c>
      <c r="J74" s="61">
        <v>78.75</v>
      </c>
      <c r="L74" s="63">
        <v>0</v>
      </c>
      <c r="M74" s="24">
        <v>0</v>
      </c>
      <c r="N74" s="59"/>
      <c r="O74" s="79">
        <v>78.75</v>
      </c>
      <c r="Q74" s="34"/>
    </row>
    <row r="75" spans="1:33" hidden="1" x14ac:dyDescent="0.2">
      <c r="A75" s="8">
        <v>9627</v>
      </c>
      <c r="B75" s="27" t="s">
        <v>100</v>
      </c>
      <c r="C75" s="20" t="s">
        <v>101</v>
      </c>
      <c r="D75" s="21" t="s">
        <v>137</v>
      </c>
      <c r="E75" s="39">
        <v>36653.99</v>
      </c>
      <c r="F75" s="22">
        <v>588549.96</v>
      </c>
      <c r="G75" s="40">
        <f t="shared" si="4"/>
        <v>625203.94999999995</v>
      </c>
      <c r="H75" s="63">
        <v>108668.90000000001</v>
      </c>
      <c r="I75" s="24">
        <v>269103.62</v>
      </c>
      <c r="J75" s="61">
        <v>35768.089999999997</v>
      </c>
      <c r="L75" s="63">
        <v>108668.90000000001</v>
      </c>
      <c r="M75" s="24" t="e">
        <f>269103.62-#REF!-#REF!</f>
        <v>#REF!</v>
      </c>
      <c r="N75" s="59"/>
      <c r="O75" s="79">
        <v>36653.99</v>
      </c>
      <c r="Q75" s="34"/>
    </row>
    <row r="76" spans="1:33" hidden="1" x14ac:dyDescent="0.2">
      <c r="A76" s="8">
        <v>9628</v>
      </c>
      <c r="B76" s="27" t="s">
        <v>102</v>
      </c>
      <c r="C76" s="20" t="s">
        <v>103</v>
      </c>
      <c r="D76" s="21" t="s">
        <v>137</v>
      </c>
      <c r="E76" s="39">
        <v>5090.8500000000004</v>
      </c>
      <c r="F76" s="22">
        <v>0</v>
      </c>
      <c r="G76" s="40">
        <f t="shared" si="4"/>
        <v>5090.8500000000004</v>
      </c>
      <c r="H76" s="63">
        <v>0</v>
      </c>
      <c r="I76" s="24">
        <v>0</v>
      </c>
      <c r="J76" s="61">
        <v>5090.8500000000004</v>
      </c>
      <c r="L76" s="63">
        <v>0</v>
      </c>
      <c r="M76" s="24">
        <v>0</v>
      </c>
      <c r="N76" s="59"/>
      <c r="O76" s="79">
        <v>5090.8500000000004</v>
      </c>
      <c r="Q76" s="34"/>
    </row>
    <row r="77" spans="1:33" hidden="1" x14ac:dyDescent="0.2">
      <c r="A77" s="8">
        <v>9629</v>
      </c>
      <c r="B77" s="27" t="s">
        <v>104</v>
      </c>
      <c r="C77" s="20" t="s">
        <v>105</v>
      </c>
      <c r="D77" s="21" t="s">
        <v>137</v>
      </c>
      <c r="E77" s="39">
        <v>9385.7000000000007</v>
      </c>
      <c r="F77" s="22">
        <v>3002.44</v>
      </c>
      <c r="G77" s="40">
        <f t="shared" si="4"/>
        <v>12388.140000000001</v>
      </c>
      <c r="H77" s="63">
        <v>3002.44</v>
      </c>
      <c r="I77" s="24">
        <v>0</v>
      </c>
      <c r="J77" s="61">
        <v>9157.15</v>
      </c>
      <c r="L77" s="63">
        <v>3002.44</v>
      </c>
      <c r="M77" s="24">
        <v>0</v>
      </c>
      <c r="N77" s="59"/>
      <c r="O77" s="79">
        <v>9385.7000000000007</v>
      </c>
      <c r="Q77" s="34"/>
    </row>
    <row r="78" spans="1:33" hidden="1" x14ac:dyDescent="0.2">
      <c r="A78" s="8">
        <v>9639</v>
      </c>
      <c r="B78" s="27" t="s">
        <v>118</v>
      </c>
      <c r="C78" s="20"/>
      <c r="D78" s="21" t="s">
        <v>137</v>
      </c>
      <c r="E78" s="39">
        <v>0</v>
      </c>
      <c r="F78" s="22">
        <v>82.33</v>
      </c>
      <c r="G78" s="40">
        <f t="shared" si="4"/>
        <v>82.33</v>
      </c>
      <c r="H78" s="63">
        <v>0</v>
      </c>
      <c r="I78" s="24">
        <v>0</v>
      </c>
      <c r="J78" s="62"/>
      <c r="L78" s="63">
        <v>0</v>
      </c>
      <c r="M78" s="24">
        <v>0</v>
      </c>
      <c r="N78" s="59"/>
      <c r="O78" s="79">
        <v>0</v>
      </c>
      <c r="Q78" s="34"/>
    </row>
    <row r="79" spans="1:33" hidden="1" x14ac:dyDescent="0.2">
      <c r="A79" s="8">
        <v>9643</v>
      </c>
      <c r="B79" s="27" t="s">
        <v>123</v>
      </c>
      <c r="C79" s="20"/>
      <c r="D79" s="21" t="s">
        <v>137</v>
      </c>
      <c r="E79" s="39">
        <v>257.43</v>
      </c>
      <c r="F79" s="22">
        <v>0</v>
      </c>
      <c r="G79" s="40">
        <f t="shared" si="4"/>
        <v>257.43</v>
      </c>
      <c r="H79" s="63">
        <v>0</v>
      </c>
      <c r="I79" s="24">
        <v>0</v>
      </c>
      <c r="J79" s="61">
        <v>257.43</v>
      </c>
      <c r="L79" s="63">
        <v>0</v>
      </c>
      <c r="M79" s="24">
        <v>0</v>
      </c>
      <c r="N79" s="59"/>
      <c r="O79" s="79">
        <v>257.43</v>
      </c>
      <c r="Q79" s="34"/>
    </row>
    <row r="80" spans="1:33" hidden="1" x14ac:dyDescent="0.2">
      <c r="A80" s="12"/>
      <c r="B80" s="33"/>
      <c r="C80" s="12"/>
      <c r="D80" s="25" t="s">
        <v>137</v>
      </c>
      <c r="E80" s="44">
        <f>SUM(E68:E79)</f>
        <v>96867.49</v>
      </c>
      <c r="F80" s="26">
        <f>SUM(F68:F79)</f>
        <v>856771.82</v>
      </c>
      <c r="G80" s="45">
        <f t="shared" si="4"/>
        <v>953639.30999999994</v>
      </c>
      <c r="H80" s="65">
        <v>178668.52000000002</v>
      </c>
      <c r="I80" s="26">
        <v>369351.69</v>
      </c>
      <c r="J80" s="66">
        <f>SUM(J68:J79)</f>
        <v>94056.85</v>
      </c>
      <c r="L80" s="65">
        <v>178668.52000000002</v>
      </c>
      <c r="M80" s="26">
        <v>369351.69</v>
      </c>
      <c r="N80" s="59"/>
      <c r="O80" s="66">
        <f>SUM(O68:O79)</f>
        <v>96867.49</v>
      </c>
      <c r="Q80" s="34"/>
    </row>
    <row r="81" spans="1:33" ht="18.75" hidden="1" customHeight="1" x14ac:dyDescent="0.2">
      <c r="E81" s="47"/>
      <c r="F81" s="48"/>
      <c r="G81" s="49"/>
      <c r="H81" s="67"/>
      <c r="I81" s="68"/>
      <c r="J81" s="64"/>
      <c r="L81" s="67"/>
      <c r="M81" s="68"/>
      <c r="N81" s="59"/>
      <c r="O81" s="64"/>
      <c r="Q81" s="34"/>
    </row>
    <row r="82" spans="1:33" hidden="1" x14ac:dyDescent="0.2">
      <c r="A82" s="9">
        <v>9633</v>
      </c>
      <c r="B82" s="14" t="s">
        <v>111</v>
      </c>
      <c r="C82" s="9" t="s">
        <v>112</v>
      </c>
      <c r="D82" s="10"/>
      <c r="E82" s="41">
        <v>0</v>
      </c>
      <c r="F82" s="42">
        <v>0</v>
      </c>
      <c r="G82" s="43">
        <f>E82+F82</f>
        <v>0</v>
      </c>
      <c r="H82" s="67"/>
      <c r="I82" s="68"/>
      <c r="J82" s="64"/>
      <c r="L82" s="67"/>
      <c r="M82" s="68"/>
      <c r="N82" s="59"/>
      <c r="O82" s="64"/>
      <c r="Q82" s="34"/>
    </row>
    <row r="83" spans="1:33" hidden="1" x14ac:dyDescent="0.2">
      <c r="A83" s="9">
        <v>9644</v>
      </c>
      <c r="B83" s="14" t="s">
        <v>124</v>
      </c>
      <c r="C83" s="9" t="s">
        <v>112</v>
      </c>
      <c r="D83" s="10"/>
      <c r="E83" s="41">
        <v>0</v>
      </c>
      <c r="F83" s="42">
        <v>0</v>
      </c>
      <c r="G83" s="43">
        <f>E83+F83</f>
        <v>0</v>
      </c>
      <c r="H83" s="67"/>
      <c r="I83" s="68"/>
      <c r="J83" s="64"/>
      <c r="L83" s="67"/>
      <c r="M83" s="68"/>
      <c r="N83" s="59"/>
      <c r="O83" s="64"/>
      <c r="Q83" s="34"/>
    </row>
    <row r="84" spans="1:33" hidden="1" x14ac:dyDescent="0.2">
      <c r="A84" s="9">
        <v>10768</v>
      </c>
      <c r="B84" s="14" t="s">
        <v>125</v>
      </c>
      <c r="C84" s="9" t="s">
        <v>126</v>
      </c>
      <c r="D84" s="10"/>
      <c r="E84" s="41">
        <v>0</v>
      </c>
      <c r="F84" s="42">
        <v>0</v>
      </c>
      <c r="G84" s="43">
        <f>E84+F84</f>
        <v>0</v>
      </c>
      <c r="H84" s="67"/>
      <c r="I84" s="68"/>
      <c r="J84" s="64"/>
      <c r="L84" s="67"/>
      <c r="M84" s="68"/>
      <c r="N84" s="59"/>
      <c r="O84" s="64"/>
      <c r="Q84" s="34"/>
    </row>
    <row r="85" spans="1:33" hidden="1" x14ac:dyDescent="0.2">
      <c r="A85" s="9">
        <v>10988</v>
      </c>
      <c r="B85" s="14" t="s">
        <v>127</v>
      </c>
      <c r="C85" s="9" t="s">
        <v>109</v>
      </c>
      <c r="D85" s="10"/>
      <c r="E85" s="41">
        <v>0</v>
      </c>
      <c r="F85" s="42">
        <v>0</v>
      </c>
      <c r="G85" s="43">
        <f>E85+F85</f>
        <v>0</v>
      </c>
      <c r="H85" s="67"/>
      <c r="I85" s="68"/>
      <c r="J85" s="64"/>
      <c r="L85" s="67"/>
      <c r="M85" s="68"/>
      <c r="N85" s="59"/>
      <c r="O85" s="64"/>
      <c r="Q85" s="34"/>
    </row>
    <row r="86" spans="1:33" ht="21" hidden="1" customHeight="1" x14ac:dyDescent="0.2">
      <c r="D86" s="16" t="s">
        <v>5</v>
      </c>
      <c r="E86" s="52">
        <f t="shared" ref="E86:J86" si="5">E10+E18+E33+E50+E56+E61+E62+E66+E80</f>
        <v>2359189.1600000006</v>
      </c>
      <c r="F86" s="26">
        <f t="shared" si="5"/>
        <v>2505344.7600000002</v>
      </c>
      <c r="G86" s="45">
        <f t="shared" si="5"/>
        <v>4864533.92</v>
      </c>
      <c r="H86" s="71">
        <f t="shared" si="5"/>
        <v>450624.03</v>
      </c>
      <c r="I86" s="32">
        <f t="shared" si="5"/>
        <v>794112.3</v>
      </c>
      <c r="J86" s="72">
        <f t="shared" si="5"/>
        <v>2089535.33</v>
      </c>
      <c r="L86" s="71">
        <f>L10+L18+L33+L50+L56+L61+L62+L66+L80</f>
        <v>450624.03</v>
      </c>
      <c r="M86" s="32">
        <f>M10+M18+M33+M50+M56+M61+M62+M66+M80</f>
        <v>794112.3</v>
      </c>
      <c r="N86" s="59"/>
      <c r="O86" s="85">
        <f>O10+O18+O33+O50+O56+O61+O62+O66+O80</f>
        <v>2359189.1600000006</v>
      </c>
      <c r="Q86" s="34"/>
    </row>
    <row r="87" spans="1:33" hidden="1" x14ac:dyDescent="0.2">
      <c r="E87" s="50"/>
      <c r="F87" s="35"/>
      <c r="G87" s="51"/>
      <c r="H87" s="67"/>
      <c r="I87" s="68"/>
      <c r="J87" s="73"/>
      <c r="L87" s="67"/>
      <c r="M87" s="68"/>
      <c r="N87" s="59"/>
      <c r="O87" s="46"/>
      <c r="Q87" s="34"/>
    </row>
    <row r="88" spans="1:33" ht="30" hidden="1" x14ac:dyDescent="0.2">
      <c r="E88" s="153" t="s">
        <v>140</v>
      </c>
      <c r="F88" s="154"/>
      <c r="G88" s="155"/>
      <c r="H88" s="56" t="s">
        <v>141</v>
      </c>
      <c r="I88" s="17" t="s">
        <v>142</v>
      </c>
      <c r="J88" s="58" t="s">
        <v>143</v>
      </c>
      <c r="L88" s="56" t="s">
        <v>141</v>
      </c>
      <c r="M88" s="17" t="s">
        <v>142</v>
      </c>
      <c r="N88" s="57"/>
      <c r="O88" s="58" t="s">
        <v>143</v>
      </c>
      <c r="Q88" s="34"/>
    </row>
    <row r="89" spans="1:33" ht="23.25" hidden="1" customHeight="1" x14ac:dyDescent="0.2">
      <c r="A89" s="8">
        <v>3269</v>
      </c>
      <c r="B89" s="27" t="s">
        <v>128</v>
      </c>
      <c r="C89" s="20" t="s">
        <v>129</v>
      </c>
      <c r="D89" s="25" t="s">
        <v>4</v>
      </c>
      <c r="E89" s="52">
        <v>726080.98</v>
      </c>
      <c r="F89" s="28">
        <v>1077079.6200000001</v>
      </c>
      <c r="G89" s="45">
        <f>E89+F89</f>
        <v>1803160.6</v>
      </c>
      <c r="H89" s="74">
        <v>322985.88</v>
      </c>
      <c r="I89" s="29">
        <v>507200.36999999994</v>
      </c>
      <c r="J89" s="72">
        <v>671002.57999999996</v>
      </c>
      <c r="L89" s="74">
        <f>322985.88-89142.48</f>
        <v>233843.40000000002</v>
      </c>
      <c r="M89" s="29" t="e">
        <f>I89-#REF!-#REF!-#REF!-#REF!-#REF!-#REF!-#REF!-#REF!-#REF!-#REF!-#REF!-#REF!-#REF!-#REF!-#REF!</f>
        <v>#REF!</v>
      </c>
      <c r="N89" s="59"/>
      <c r="O89" s="66">
        <f>I89</f>
        <v>507200.36999999994</v>
      </c>
      <c r="Q89" s="34"/>
    </row>
    <row r="90" spans="1:33" hidden="1" x14ac:dyDescent="0.2">
      <c r="E90" s="50"/>
      <c r="F90" s="35"/>
      <c r="G90" s="51"/>
      <c r="H90" s="67"/>
      <c r="I90" s="68"/>
      <c r="J90" s="64"/>
      <c r="L90" s="67">
        <f>L89+'[1]vencido e pago - PC a realizar'!$K$51</f>
        <v>322985.88</v>
      </c>
      <c r="M90" s="68"/>
      <c r="N90" s="59"/>
      <c r="O90" s="64"/>
      <c r="Q90" s="34"/>
    </row>
    <row r="91" spans="1:33" hidden="1" x14ac:dyDescent="0.2">
      <c r="E91" s="50"/>
      <c r="F91" s="35"/>
      <c r="G91" s="51"/>
      <c r="H91" s="67"/>
      <c r="I91" s="68"/>
      <c r="J91" s="64"/>
      <c r="L91" s="67"/>
      <c r="M91" s="68"/>
      <c r="N91" s="59"/>
      <c r="O91" s="64"/>
      <c r="Q91" s="34"/>
    </row>
    <row r="92" spans="1:33" ht="30" hidden="1" x14ac:dyDescent="0.2">
      <c r="E92" s="153" t="s">
        <v>140</v>
      </c>
      <c r="F92" s="154"/>
      <c r="G92" s="155"/>
      <c r="H92" s="56" t="s">
        <v>141</v>
      </c>
      <c r="I92" s="17" t="s">
        <v>142</v>
      </c>
      <c r="J92" s="58" t="s">
        <v>143</v>
      </c>
      <c r="L92" s="56" t="s">
        <v>141</v>
      </c>
      <c r="M92" s="17" t="s">
        <v>142</v>
      </c>
      <c r="N92" s="57"/>
      <c r="O92" s="58" t="s">
        <v>143</v>
      </c>
      <c r="Q92" s="34"/>
    </row>
    <row r="93" spans="1:33" s="31" customFormat="1" ht="24" hidden="1" customHeight="1" x14ac:dyDescent="0.2">
      <c r="A93" s="12"/>
      <c r="B93" s="33" t="s">
        <v>139</v>
      </c>
      <c r="C93" s="12"/>
      <c r="D93" s="11"/>
      <c r="E93" s="53">
        <f>E86+E89</f>
        <v>3085270.1400000006</v>
      </c>
      <c r="F93" s="54">
        <f>F86+F89</f>
        <v>3582424.3800000004</v>
      </c>
      <c r="G93" s="55">
        <f>E93+F93</f>
        <v>6667694.5200000014</v>
      </c>
      <c r="H93" s="75">
        <f>H86+H89</f>
        <v>773609.91</v>
      </c>
      <c r="I93" s="76">
        <f>I86+I89</f>
        <v>1301312.67</v>
      </c>
      <c r="J93" s="77">
        <f>J86+J89</f>
        <v>2760537.91</v>
      </c>
      <c r="K93" s="30"/>
      <c r="L93" s="86">
        <f>L86+L89</f>
        <v>684467.43</v>
      </c>
      <c r="M93" s="87" t="e">
        <f>M86+M89</f>
        <v>#REF!</v>
      </c>
      <c r="N93" s="88"/>
      <c r="O93" s="69">
        <f>O86+O89</f>
        <v>2866389.5300000007</v>
      </c>
      <c r="P93" s="30"/>
      <c r="Q93" s="34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33" hidden="1" x14ac:dyDescent="0.2">
      <c r="L94" s="67"/>
      <c r="M94" s="68"/>
      <c r="N94" s="59"/>
      <c r="O94" s="64"/>
      <c r="Q94" s="34"/>
    </row>
    <row r="95" spans="1:33" ht="17" hidden="1" thickBot="1" x14ac:dyDescent="0.25">
      <c r="L95" s="89"/>
      <c r="M95" s="90" t="s">
        <v>147</v>
      </c>
      <c r="N95" s="91"/>
      <c r="O95" s="92" t="e">
        <f>L93+M93+O93</f>
        <v>#REF!</v>
      </c>
      <c r="Q95" s="34"/>
    </row>
    <row r="96" spans="1:33" hidden="1" x14ac:dyDescent="0.2">
      <c r="Q96" s="34"/>
    </row>
    <row r="97" spans="17:17" hidden="1" x14ac:dyDescent="0.2">
      <c r="Q97" s="34"/>
    </row>
    <row r="98" spans="17:17" hidden="1" x14ac:dyDescent="0.2">
      <c r="Q98" s="34"/>
    </row>
    <row r="99" spans="17:17" hidden="1" x14ac:dyDescent="0.2">
      <c r="Q99" s="34"/>
    </row>
    <row r="100" spans="17:17" hidden="1" x14ac:dyDescent="0.2">
      <c r="Q100" s="34"/>
    </row>
    <row r="101" spans="17:17" x14ac:dyDescent="0.2">
      <c r="Q101" s="34"/>
    </row>
  </sheetData>
  <mergeCells count="7">
    <mergeCell ref="E92:G92"/>
    <mergeCell ref="H2:J2"/>
    <mergeCell ref="L2:O2"/>
    <mergeCell ref="E3:G3"/>
    <mergeCell ref="H4:I4"/>
    <mergeCell ref="L4:M4"/>
    <mergeCell ref="E88:G8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27D4F-0798-0049-A9C9-A1F033CFE684}">
  <dimension ref="A1:WVH15"/>
  <sheetViews>
    <sheetView zoomScaleNormal="100" workbookViewId="0">
      <pane xSplit="3" topLeftCell="D1" activePane="topRight" state="frozen"/>
      <selection activeCell="B1" sqref="B1"/>
      <selection pane="topRight" activeCell="J20" sqref="J20"/>
    </sheetView>
  </sheetViews>
  <sheetFormatPr baseColWidth="10" defaultColWidth="8.83203125" defaultRowHeight="15" x14ac:dyDescent="0.2"/>
  <cols>
    <col min="1" max="1" width="8.6640625" style="1" bestFit="1" customWidth="1"/>
    <col min="2" max="2" width="74.83203125" style="14" bestFit="1" customWidth="1"/>
    <col min="3" max="3" width="40.5" style="1" hidden="1" customWidth="1"/>
    <col min="4" max="4" width="8.5" style="2" customWidth="1"/>
    <col min="5" max="5" width="15.5" style="6" customWidth="1"/>
    <col min="6" max="6" width="15.6640625" style="3" customWidth="1"/>
    <col min="7" max="7" width="17" style="7" customWidth="1"/>
    <col min="8" max="8" width="13.5" style="19" customWidth="1"/>
    <col min="9" max="9" width="16.5" style="19" customWidth="1"/>
    <col min="10" max="10" width="15.5" style="13" customWidth="1"/>
    <col min="11" max="11" width="8.83203125" style="4"/>
    <col min="12" max="12" width="13.83203125" style="4" hidden="1" customWidth="1"/>
    <col min="13" max="28" width="8.83203125" style="4"/>
    <col min="29" max="245" width="8.83203125" style="5"/>
    <col min="246" max="246" width="2.5" style="5" customWidth="1"/>
    <col min="247" max="247" width="8.5" style="5" customWidth="1"/>
    <col min="248" max="248" width="83" style="5" customWidth="1"/>
    <col min="249" max="253" width="0" style="5" hidden="1" customWidth="1"/>
    <col min="254" max="254" width="12" style="5" customWidth="1"/>
    <col min="255" max="255" width="13.83203125" style="5" customWidth="1"/>
    <col min="256" max="256" width="14" style="5" customWidth="1"/>
    <col min="257" max="501" width="8.83203125" style="5"/>
    <col min="502" max="502" width="2.5" style="5" customWidth="1"/>
    <col min="503" max="503" width="8.5" style="5" customWidth="1"/>
    <col min="504" max="504" width="83" style="5" customWidth="1"/>
    <col min="505" max="509" width="0" style="5" hidden="1" customWidth="1"/>
    <col min="510" max="510" width="12" style="5" customWidth="1"/>
    <col min="511" max="511" width="13.83203125" style="5" customWidth="1"/>
    <col min="512" max="512" width="14" style="5" customWidth="1"/>
    <col min="513" max="757" width="8.83203125" style="5"/>
    <col min="758" max="758" width="2.5" style="5" customWidth="1"/>
    <col min="759" max="759" width="8.5" style="5" customWidth="1"/>
    <col min="760" max="760" width="83" style="5" customWidth="1"/>
    <col min="761" max="765" width="0" style="5" hidden="1" customWidth="1"/>
    <col min="766" max="766" width="12" style="5" customWidth="1"/>
    <col min="767" max="767" width="13.83203125" style="5" customWidth="1"/>
    <col min="768" max="768" width="14" style="5" customWidth="1"/>
    <col min="769" max="1013" width="8.83203125" style="5"/>
    <col min="1014" max="1014" width="2.5" style="5" customWidth="1"/>
    <col min="1015" max="1015" width="8.5" style="5" customWidth="1"/>
    <col min="1016" max="1016" width="83" style="5" customWidth="1"/>
    <col min="1017" max="1021" width="0" style="5" hidden="1" customWidth="1"/>
    <col min="1022" max="1022" width="12" style="5" customWidth="1"/>
    <col min="1023" max="1023" width="13.83203125" style="5" customWidth="1"/>
    <col min="1024" max="1024" width="14" style="5" customWidth="1"/>
    <col min="1025" max="1269" width="8.83203125" style="5"/>
    <col min="1270" max="1270" width="2.5" style="5" customWidth="1"/>
    <col min="1271" max="1271" width="8.5" style="5" customWidth="1"/>
    <col min="1272" max="1272" width="83" style="5" customWidth="1"/>
    <col min="1273" max="1277" width="0" style="5" hidden="1" customWidth="1"/>
    <col min="1278" max="1278" width="12" style="5" customWidth="1"/>
    <col min="1279" max="1279" width="13.83203125" style="5" customWidth="1"/>
    <col min="1280" max="1280" width="14" style="5" customWidth="1"/>
    <col min="1281" max="1525" width="8.83203125" style="5"/>
    <col min="1526" max="1526" width="2.5" style="5" customWidth="1"/>
    <col min="1527" max="1527" width="8.5" style="5" customWidth="1"/>
    <col min="1528" max="1528" width="83" style="5" customWidth="1"/>
    <col min="1529" max="1533" width="0" style="5" hidden="1" customWidth="1"/>
    <col min="1534" max="1534" width="12" style="5" customWidth="1"/>
    <col min="1535" max="1535" width="13.83203125" style="5" customWidth="1"/>
    <col min="1536" max="1536" width="14" style="5" customWidth="1"/>
    <col min="1537" max="1781" width="8.83203125" style="5"/>
    <col min="1782" max="1782" width="2.5" style="5" customWidth="1"/>
    <col min="1783" max="1783" width="8.5" style="5" customWidth="1"/>
    <col min="1784" max="1784" width="83" style="5" customWidth="1"/>
    <col min="1785" max="1789" width="0" style="5" hidden="1" customWidth="1"/>
    <col min="1790" max="1790" width="12" style="5" customWidth="1"/>
    <col min="1791" max="1791" width="13.83203125" style="5" customWidth="1"/>
    <col min="1792" max="1792" width="14" style="5" customWidth="1"/>
    <col min="1793" max="2037" width="8.83203125" style="5"/>
    <col min="2038" max="2038" width="2.5" style="5" customWidth="1"/>
    <col min="2039" max="2039" width="8.5" style="5" customWidth="1"/>
    <col min="2040" max="2040" width="83" style="5" customWidth="1"/>
    <col min="2041" max="2045" width="0" style="5" hidden="1" customWidth="1"/>
    <col min="2046" max="2046" width="12" style="5" customWidth="1"/>
    <col min="2047" max="2047" width="13.83203125" style="5" customWidth="1"/>
    <col min="2048" max="2048" width="14" style="5" customWidth="1"/>
    <col min="2049" max="2293" width="8.83203125" style="5"/>
    <col min="2294" max="2294" width="2.5" style="5" customWidth="1"/>
    <col min="2295" max="2295" width="8.5" style="5" customWidth="1"/>
    <col min="2296" max="2296" width="83" style="5" customWidth="1"/>
    <col min="2297" max="2301" width="0" style="5" hidden="1" customWidth="1"/>
    <col min="2302" max="2302" width="12" style="5" customWidth="1"/>
    <col min="2303" max="2303" width="13.83203125" style="5" customWidth="1"/>
    <col min="2304" max="2304" width="14" style="5" customWidth="1"/>
    <col min="2305" max="2549" width="8.83203125" style="5"/>
    <col min="2550" max="2550" width="2.5" style="5" customWidth="1"/>
    <col min="2551" max="2551" width="8.5" style="5" customWidth="1"/>
    <col min="2552" max="2552" width="83" style="5" customWidth="1"/>
    <col min="2553" max="2557" width="0" style="5" hidden="1" customWidth="1"/>
    <col min="2558" max="2558" width="12" style="5" customWidth="1"/>
    <col min="2559" max="2559" width="13.83203125" style="5" customWidth="1"/>
    <col min="2560" max="2560" width="14" style="5" customWidth="1"/>
    <col min="2561" max="2805" width="8.83203125" style="5"/>
    <col min="2806" max="2806" width="2.5" style="5" customWidth="1"/>
    <col min="2807" max="2807" width="8.5" style="5" customWidth="1"/>
    <col min="2808" max="2808" width="83" style="5" customWidth="1"/>
    <col min="2809" max="2813" width="0" style="5" hidden="1" customWidth="1"/>
    <col min="2814" max="2814" width="12" style="5" customWidth="1"/>
    <col min="2815" max="2815" width="13.83203125" style="5" customWidth="1"/>
    <col min="2816" max="2816" width="14" style="5" customWidth="1"/>
    <col min="2817" max="3061" width="8.83203125" style="5"/>
    <col min="3062" max="3062" width="2.5" style="5" customWidth="1"/>
    <col min="3063" max="3063" width="8.5" style="5" customWidth="1"/>
    <col min="3064" max="3064" width="83" style="5" customWidth="1"/>
    <col min="3065" max="3069" width="0" style="5" hidden="1" customWidth="1"/>
    <col min="3070" max="3070" width="12" style="5" customWidth="1"/>
    <col min="3071" max="3071" width="13.83203125" style="5" customWidth="1"/>
    <col min="3072" max="3072" width="14" style="5" customWidth="1"/>
    <col min="3073" max="3317" width="8.83203125" style="5"/>
    <col min="3318" max="3318" width="2.5" style="5" customWidth="1"/>
    <col min="3319" max="3319" width="8.5" style="5" customWidth="1"/>
    <col min="3320" max="3320" width="83" style="5" customWidth="1"/>
    <col min="3321" max="3325" width="0" style="5" hidden="1" customWidth="1"/>
    <col min="3326" max="3326" width="12" style="5" customWidth="1"/>
    <col min="3327" max="3327" width="13.83203125" style="5" customWidth="1"/>
    <col min="3328" max="3328" width="14" style="5" customWidth="1"/>
    <col min="3329" max="3573" width="8.83203125" style="5"/>
    <col min="3574" max="3574" width="2.5" style="5" customWidth="1"/>
    <col min="3575" max="3575" width="8.5" style="5" customWidth="1"/>
    <col min="3576" max="3576" width="83" style="5" customWidth="1"/>
    <col min="3577" max="3581" width="0" style="5" hidden="1" customWidth="1"/>
    <col min="3582" max="3582" width="12" style="5" customWidth="1"/>
    <col min="3583" max="3583" width="13.83203125" style="5" customWidth="1"/>
    <col min="3584" max="3584" width="14" style="5" customWidth="1"/>
    <col min="3585" max="3829" width="8.83203125" style="5"/>
    <col min="3830" max="3830" width="2.5" style="5" customWidth="1"/>
    <col min="3831" max="3831" width="8.5" style="5" customWidth="1"/>
    <col min="3832" max="3832" width="83" style="5" customWidth="1"/>
    <col min="3833" max="3837" width="0" style="5" hidden="1" customWidth="1"/>
    <col min="3838" max="3838" width="12" style="5" customWidth="1"/>
    <col min="3839" max="3839" width="13.83203125" style="5" customWidth="1"/>
    <col min="3840" max="3840" width="14" style="5" customWidth="1"/>
    <col min="3841" max="4085" width="8.83203125" style="5"/>
    <col min="4086" max="4086" width="2.5" style="5" customWidth="1"/>
    <col min="4087" max="4087" width="8.5" style="5" customWidth="1"/>
    <col min="4088" max="4088" width="83" style="5" customWidth="1"/>
    <col min="4089" max="4093" width="0" style="5" hidden="1" customWidth="1"/>
    <col min="4094" max="4094" width="12" style="5" customWidth="1"/>
    <col min="4095" max="4095" width="13.83203125" style="5" customWidth="1"/>
    <col min="4096" max="4096" width="14" style="5" customWidth="1"/>
    <col min="4097" max="4341" width="8.83203125" style="5"/>
    <col min="4342" max="4342" width="2.5" style="5" customWidth="1"/>
    <col min="4343" max="4343" width="8.5" style="5" customWidth="1"/>
    <col min="4344" max="4344" width="83" style="5" customWidth="1"/>
    <col min="4345" max="4349" width="0" style="5" hidden="1" customWidth="1"/>
    <col min="4350" max="4350" width="12" style="5" customWidth="1"/>
    <col min="4351" max="4351" width="13.83203125" style="5" customWidth="1"/>
    <col min="4352" max="4352" width="14" style="5" customWidth="1"/>
    <col min="4353" max="4597" width="8.83203125" style="5"/>
    <col min="4598" max="4598" width="2.5" style="5" customWidth="1"/>
    <col min="4599" max="4599" width="8.5" style="5" customWidth="1"/>
    <col min="4600" max="4600" width="83" style="5" customWidth="1"/>
    <col min="4601" max="4605" width="0" style="5" hidden="1" customWidth="1"/>
    <col min="4606" max="4606" width="12" style="5" customWidth="1"/>
    <col min="4607" max="4607" width="13.83203125" style="5" customWidth="1"/>
    <col min="4608" max="4608" width="14" style="5" customWidth="1"/>
    <col min="4609" max="4853" width="8.83203125" style="5"/>
    <col min="4854" max="4854" width="2.5" style="5" customWidth="1"/>
    <col min="4855" max="4855" width="8.5" style="5" customWidth="1"/>
    <col min="4856" max="4856" width="83" style="5" customWidth="1"/>
    <col min="4857" max="4861" width="0" style="5" hidden="1" customWidth="1"/>
    <col min="4862" max="4862" width="12" style="5" customWidth="1"/>
    <col min="4863" max="4863" width="13.83203125" style="5" customWidth="1"/>
    <col min="4864" max="4864" width="14" style="5" customWidth="1"/>
    <col min="4865" max="5109" width="8.83203125" style="5"/>
    <col min="5110" max="5110" width="2.5" style="5" customWidth="1"/>
    <col min="5111" max="5111" width="8.5" style="5" customWidth="1"/>
    <col min="5112" max="5112" width="83" style="5" customWidth="1"/>
    <col min="5113" max="5117" width="0" style="5" hidden="1" customWidth="1"/>
    <col min="5118" max="5118" width="12" style="5" customWidth="1"/>
    <col min="5119" max="5119" width="13.83203125" style="5" customWidth="1"/>
    <col min="5120" max="5120" width="14" style="5" customWidth="1"/>
    <col min="5121" max="5365" width="8.83203125" style="5"/>
    <col min="5366" max="5366" width="2.5" style="5" customWidth="1"/>
    <col min="5367" max="5367" width="8.5" style="5" customWidth="1"/>
    <col min="5368" max="5368" width="83" style="5" customWidth="1"/>
    <col min="5369" max="5373" width="0" style="5" hidden="1" customWidth="1"/>
    <col min="5374" max="5374" width="12" style="5" customWidth="1"/>
    <col min="5375" max="5375" width="13.83203125" style="5" customWidth="1"/>
    <col min="5376" max="5376" width="14" style="5" customWidth="1"/>
    <col min="5377" max="5621" width="8.83203125" style="5"/>
    <col min="5622" max="5622" width="2.5" style="5" customWidth="1"/>
    <col min="5623" max="5623" width="8.5" style="5" customWidth="1"/>
    <col min="5624" max="5624" width="83" style="5" customWidth="1"/>
    <col min="5625" max="5629" width="0" style="5" hidden="1" customWidth="1"/>
    <col min="5630" max="5630" width="12" style="5" customWidth="1"/>
    <col min="5631" max="5631" width="13.83203125" style="5" customWidth="1"/>
    <col min="5632" max="5632" width="14" style="5" customWidth="1"/>
    <col min="5633" max="5877" width="8.83203125" style="5"/>
    <col min="5878" max="5878" width="2.5" style="5" customWidth="1"/>
    <col min="5879" max="5879" width="8.5" style="5" customWidth="1"/>
    <col min="5880" max="5880" width="83" style="5" customWidth="1"/>
    <col min="5881" max="5885" width="0" style="5" hidden="1" customWidth="1"/>
    <col min="5886" max="5886" width="12" style="5" customWidth="1"/>
    <col min="5887" max="5887" width="13.83203125" style="5" customWidth="1"/>
    <col min="5888" max="5888" width="14" style="5" customWidth="1"/>
    <col min="5889" max="6133" width="8.83203125" style="5"/>
    <col min="6134" max="6134" width="2.5" style="5" customWidth="1"/>
    <col min="6135" max="6135" width="8.5" style="5" customWidth="1"/>
    <col min="6136" max="6136" width="83" style="5" customWidth="1"/>
    <col min="6137" max="6141" width="0" style="5" hidden="1" customWidth="1"/>
    <col min="6142" max="6142" width="12" style="5" customWidth="1"/>
    <col min="6143" max="6143" width="13.83203125" style="5" customWidth="1"/>
    <col min="6144" max="6144" width="14" style="5" customWidth="1"/>
    <col min="6145" max="6389" width="8.83203125" style="5"/>
    <col min="6390" max="6390" width="2.5" style="5" customWidth="1"/>
    <col min="6391" max="6391" width="8.5" style="5" customWidth="1"/>
    <col min="6392" max="6392" width="83" style="5" customWidth="1"/>
    <col min="6393" max="6397" width="0" style="5" hidden="1" customWidth="1"/>
    <col min="6398" max="6398" width="12" style="5" customWidth="1"/>
    <col min="6399" max="6399" width="13.83203125" style="5" customWidth="1"/>
    <col min="6400" max="6400" width="14" style="5" customWidth="1"/>
    <col min="6401" max="6645" width="8.83203125" style="5"/>
    <col min="6646" max="6646" width="2.5" style="5" customWidth="1"/>
    <col min="6647" max="6647" width="8.5" style="5" customWidth="1"/>
    <col min="6648" max="6648" width="83" style="5" customWidth="1"/>
    <col min="6649" max="6653" width="0" style="5" hidden="1" customWidth="1"/>
    <col min="6654" max="6654" width="12" style="5" customWidth="1"/>
    <col min="6655" max="6655" width="13.83203125" style="5" customWidth="1"/>
    <col min="6656" max="6656" width="14" style="5" customWidth="1"/>
    <col min="6657" max="6901" width="8.83203125" style="5"/>
    <col min="6902" max="6902" width="2.5" style="5" customWidth="1"/>
    <col min="6903" max="6903" width="8.5" style="5" customWidth="1"/>
    <col min="6904" max="6904" width="83" style="5" customWidth="1"/>
    <col min="6905" max="6909" width="0" style="5" hidden="1" customWidth="1"/>
    <col min="6910" max="6910" width="12" style="5" customWidth="1"/>
    <col min="6911" max="6911" width="13.83203125" style="5" customWidth="1"/>
    <col min="6912" max="6912" width="14" style="5" customWidth="1"/>
    <col min="6913" max="7157" width="8.83203125" style="5"/>
    <col min="7158" max="7158" width="2.5" style="5" customWidth="1"/>
    <col min="7159" max="7159" width="8.5" style="5" customWidth="1"/>
    <col min="7160" max="7160" width="83" style="5" customWidth="1"/>
    <col min="7161" max="7165" width="0" style="5" hidden="1" customWidth="1"/>
    <col min="7166" max="7166" width="12" style="5" customWidth="1"/>
    <col min="7167" max="7167" width="13.83203125" style="5" customWidth="1"/>
    <col min="7168" max="7168" width="14" style="5" customWidth="1"/>
    <col min="7169" max="7413" width="8.83203125" style="5"/>
    <col min="7414" max="7414" width="2.5" style="5" customWidth="1"/>
    <col min="7415" max="7415" width="8.5" style="5" customWidth="1"/>
    <col min="7416" max="7416" width="83" style="5" customWidth="1"/>
    <col min="7417" max="7421" width="0" style="5" hidden="1" customWidth="1"/>
    <col min="7422" max="7422" width="12" style="5" customWidth="1"/>
    <col min="7423" max="7423" width="13.83203125" style="5" customWidth="1"/>
    <col min="7424" max="7424" width="14" style="5" customWidth="1"/>
    <col min="7425" max="7669" width="8.83203125" style="5"/>
    <col min="7670" max="7670" width="2.5" style="5" customWidth="1"/>
    <col min="7671" max="7671" width="8.5" style="5" customWidth="1"/>
    <col min="7672" max="7672" width="83" style="5" customWidth="1"/>
    <col min="7673" max="7677" width="0" style="5" hidden="1" customWidth="1"/>
    <col min="7678" max="7678" width="12" style="5" customWidth="1"/>
    <col min="7679" max="7679" width="13.83203125" style="5" customWidth="1"/>
    <col min="7680" max="7680" width="14" style="5" customWidth="1"/>
    <col min="7681" max="7925" width="8.83203125" style="5"/>
    <col min="7926" max="7926" width="2.5" style="5" customWidth="1"/>
    <col min="7927" max="7927" width="8.5" style="5" customWidth="1"/>
    <col min="7928" max="7928" width="83" style="5" customWidth="1"/>
    <col min="7929" max="7933" width="0" style="5" hidden="1" customWidth="1"/>
    <col min="7934" max="7934" width="12" style="5" customWidth="1"/>
    <col min="7935" max="7935" width="13.83203125" style="5" customWidth="1"/>
    <col min="7936" max="7936" width="14" style="5" customWidth="1"/>
    <col min="7937" max="8181" width="8.83203125" style="5"/>
    <col min="8182" max="8182" width="2.5" style="5" customWidth="1"/>
    <col min="8183" max="8183" width="8.5" style="5" customWidth="1"/>
    <col min="8184" max="8184" width="83" style="5" customWidth="1"/>
    <col min="8185" max="8189" width="0" style="5" hidden="1" customWidth="1"/>
    <col min="8190" max="8190" width="12" style="5" customWidth="1"/>
    <col min="8191" max="8191" width="13.83203125" style="5" customWidth="1"/>
    <col min="8192" max="8192" width="14" style="5" customWidth="1"/>
    <col min="8193" max="8437" width="8.83203125" style="5"/>
    <col min="8438" max="8438" width="2.5" style="5" customWidth="1"/>
    <col min="8439" max="8439" width="8.5" style="5" customWidth="1"/>
    <col min="8440" max="8440" width="83" style="5" customWidth="1"/>
    <col min="8441" max="8445" width="0" style="5" hidden="1" customWidth="1"/>
    <col min="8446" max="8446" width="12" style="5" customWidth="1"/>
    <col min="8447" max="8447" width="13.83203125" style="5" customWidth="1"/>
    <col min="8448" max="8448" width="14" style="5" customWidth="1"/>
    <col min="8449" max="8693" width="8.83203125" style="5"/>
    <col min="8694" max="8694" width="2.5" style="5" customWidth="1"/>
    <col min="8695" max="8695" width="8.5" style="5" customWidth="1"/>
    <col min="8696" max="8696" width="83" style="5" customWidth="1"/>
    <col min="8697" max="8701" width="0" style="5" hidden="1" customWidth="1"/>
    <col min="8702" max="8702" width="12" style="5" customWidth="1"/>
    <col min="8703" max="8703" width="13.83203125" style="5" customWidth="1"/>
    <col min="8704" max="8704" width="14" style="5" customWidth="1"/>
    <col min="8705" max="8949" width="8.83203125" style="5"/>
    <col min="8950" max="8950" width="2.5" style="5" customWidth="1"/>
    <col min="8951" max="8951" width="8.5" style="5" customWidth="1"/>
    <col min="8952" max="8952" width="83" style="5" customWidth="1"/>
    <col min="8953" max="8957" width="0" style="5" hidden="1" customWidth="1"/>
    <col min="8958" max="8958" width="12" style="5" customWidth="1"/>
    <col min="8959" max="8959" width="13.83203125" style="5" customWidth="1"/>
    <col min="8960" max="8960" width="14" style="5" customWidth="1"/>
    <col min="8961" max="9205" width="8.83203125" style="5"/>
    <col min="9206" max="9206" width="2.5" style="5" customWidth="1"/>
    <col min="9207" max="9207" width="8.5" style="5" customWidth="1"/>
    <col min="9208" max="9208" width="83" style="5" customWidth="1"/>
    <col min="9209" max="9213" width="0" style="5" hidden="1" customWidth="1"/>
    <col min="9214" max="9214" width="12" style="5" customWidth="1"/>
    <col min="9215" max="9215" width="13.83203125" style="5" customWidth="1"/>
    <col min="9216" max="9216" width="14" style="5" customWidth="1"/>
    <col min="9217" max="9461" width="8.83203125" style="5"/>
    <col min="9462" max="9462" width="2.5" style="5" customWidth="1"/>
    <col min="9463" max="9463" width="8.5" style="5" customWidth="1"/>
    <col min="9464" max="9464" width="83" style="5" customWidth="1"/>
    <col min="9465" max="9469" width="0" style="5" hidden="1" customWidth="1"/>
    <col min="9470" max="9470" width="12" style="5" customWidth="1"/>
    <col min="9471" max="9471" width="13.83203125" style="5" customWidth="1"/>
    <col min="9472" max="9472" width="14" style="5" customWidth="1"/>
    <col min="9473" max="9717" width="8.83203125" style="5"/>
    <col min="9718" max="9718" width="2.5" style="5" customWidth="1"/>
    <col min="9719" max="9719" width="8.5" style="5" customWidth="1"/>
    <col min="9720" max="9720" width="83" style="5" customWidth="1"/>
    <col min="9721" max="9725" width="0" style="5" hidden="1" customWidth="1"/>
    <col min="9726" max="9726" width="12" style="5" customWidth="1"/>
    <col min="9727" max="9727" width="13.83203125" style="5" customWidth="1"/>
    <col min="9728" max="9728" width="14" style="5" customWidth="1"/>
    <col min="9729" max="9973" width="8.83203125" style="5"/>
    <col min="9974" max="9974" width="2.5" style="5" customWidth="1"/>
    <col min="9975" max="9975" width="8.5" style="5" customWidth="1"/>
    <col min="9976" max="9976" width="83" style="5" customWidth="1"/>
    <col min="9977" max="9981" width="0" style="5" hidden="1" customWidth="1"/>
    <col min="9982" max="9982" width="12" style="5" customWidth="1"/>
    <col min="9983" max="9983" width="13.83203125" style="5" customWidth="1"/>
    <col min="9984" max="9984" width="14" style="5" customWidth="1"/>
    <col min="9985" max="10229" width="8.83203125" style="5"/>
    <col min="10230" max="10230" width="2.5" style="5" customWidth="1"/>
    <col min="10231" max="10231" width="8.5" style="5" customWidth="1"/>
    <col min="10232" max="10232" width="83" style="5" customWidth="1"/>
    <col min="10233" max="10237" width="0" style="5" hidden="1" customWidth="1"/>
    <col min="10238" max="10238" width="12" style="5" customWidth="1"/>
    <col min="10239" max="10239" width="13.83203125" style="5" customWidth="1"/>
    <col min="10240" max="10240" width="14" style="5" customWidth="1"/>
    <col min="10241" max="10485" width="8.83203125" style="5"/>
    <col min="10486" max="10486" width="2.5" style="5" customWidth="1"/>
    <col min="10487" max="10487" width="8.5" style="5" customWidth="1"/>
    <col min="10488" max="10488" width="83" style="5" customWidth="1"/>
    <col min="10489" max="10493" width="0" style="5" hidden="1" customWidth="1"/>
    <col min="10494" max="10494" width="12" style="5" customWidth="1"/>
    <col min="10495" max="10495" width="13.83203125" style="5" customWidth="1"/>
    <col min="10496" max="10496" width="14" style="5" customWidth="1"/>
    <col min="10497" max="10741" width="8.83203125" style="5"/>
    <col min="10742" max="10742" width="2.5" style="5" customWidth="1"/>
    <col min="10743" max="10743" width="8.5" style="5" customWidth="1"/>
    <col min="10744" max="10744" width="83" style="5" customWidth="1"/>
    <col min="10745" max="10749" width="0" style="5" hidden="1" customWidth="1"/>
    <col min="10750" max="10750" width="12" style="5" customWidth="1"/>
    <col min="10751" max="10751" width="13.83203125" style="5" customWidth="1"/>
    <col min="10752" max="10752" width="14" style="5" customWidth="1"/>
    <col min="10753" max="10997" width="8.83203125" style="5"/>
    <col min="10998" max="10998" width="2.5" style="5" customWidth="1"/>
    <col min="10999" max="10999" width="8.5" style="5" customWidth="1"/>
    <col min="11000" max="11000" width="83" style="5" customWidth="1"/>
    <col min="11001" max="11005" width="0" style="5" hidden="1" customWidth="1"/>
    <col min="11006" max="11006" width="12" style="5" customWidth="1"/>
    <col min="11007" max="11007" width="13.83203125" style="5" customWidth="1"/>
    <col min="11008" max="11008" width="14" style="5" customWidth="1"/>
    <col min="11009" max="11253" width="8.83203125" style="5"/>
    <col min="11254" max="11254" width="2.5" style="5" customWidth="1"/>
    <col min="11255" max="11255" width="8.5" style="5" customWidth="1"/>
    <col min="11256" max="11256" width="83" style="5" customWidth="1"/>
    <col min="11257" max="11261" width="0" style="5" hidden="1" customWidth="1"/>
    <col min="11262" max="11262" width="12" style="5" customWidth="1"/>
    <col min="11263" max="11263" width="13.83203125" style="5" customWidth="1"/>
    <col min="11264" max="11264" width="14" style="5" customWidth="1"/>
    <col min="11265" max="11509" width="8.83203125" style="5"/>
    <col min="11510" max="11510" width="2.5" style="5" customWidth="1"/>
    <col min="11511" max="11511" width="8.5" style="5" customWidth="1"/>
    <col min="11512" max="11512" width="83" style="5" customWidth="1"/>
    <col min="11513" max="11517" width="0" style="5" hidden="1" customWidth="1"/>
    <col min="11518" max="11518" width="12" style="5" customWidth="1"/>
    <col min="11519" max="11519" width="13.83203125" style="5" customWidth="1"/>
    <col min="11520" max="11520" width="14" style="5" customWidth="1"/>
    <col min="11521" max="11765" width="8.83203125" style="5"/>
    <col min="11766" max="11766" width="2.5" style="5" customWidth="1"/>
    <col min="11767" max="11767" width="8.5" style="5" customWidth="1"/>
    <col min="11768" max="11768" width="83" style="5" customWidth="1"/>
    <col min="11769" max="11773" width="0" style="5" hidden="1" customWidth="1"/>
    <col min="11774" max="11774" width="12" style="5" customWidth="1"/>
    <col min="11775" max="11775" width="13.83203125" style="5" customWidth="1"/>
    <col min="11776" max="11776" width="14" style="5" customWidth="1"/>
    <col min="11777" max="12021" width="8.83203125" style="5"/>
    <col min="12022" max="12022" width="2.5" style="5" customWidth="1"/>
    <col min="12023" max="12023" width="8.5" style="5" customWidth="1"/>
    <col min="12024" max="12024" width="83" style="5" customWidth="1"/>
    <col min="12025" max="12029" width="0" style="5" hidden="1" customWidth="1"/>
    <col min="12030" max="12030" width="12" style="5" customWidth="1"/>
    <col min="12031" max="12031" width="13.83203125" style="5" customWidth="1"/>
    <col min="12032" max="12032" width="14" style="5" customWidth="1"/>
    <col min="12033" max="12277" width="8.83203125" style="5"/>
    <col min="12278" max="12278" width="2.5" style="5" customWidth="1"/>
    <col min="12279" max="12279" width="8.5" style="5" customWidth="1"/>
    <col min="12280" max="12280" width="83" style="5" customWidth="1"/>
    <col min="12281" max="12285" width="0" style="5" hidden="1" customWidth="1"/>
    <col min="12286" max="12286" width="12" style="5" customWidth="1"/>
    <col min="12287" max="12287" width="13.83203125" style="5" customWidth="1"/>
    <col min="12288" max="12288" width="14" style="5" customWidth="1"/>
    <col min="12289" max="12533" width="8.83203125" style="5"/>
    <col min="12534" max="12534" width="2.5" style="5" customWidth="1"/>
    <col min="12535" max="12535" width="8.5" style="5" customWidth="1"/>
    <col min="12536" max="12536" width="83" style="5" customWidth="1"/>
    <col min="12537" max="12541" width="0" style="5" hidden="1" customWidth="1"/>
    <col min="12542" max="12542" width="12" style="5" customWidth="1"/>
    <col min="12543" max="12543" width="13.83203125" style="5" customWidth="1"/>
    <col min="12544" max="12544" width="14" style="5" customWidth="1"/>
    <col min="12545" max="12789" width="8.83203125" style="5"/>
    <col min="12790" max="12790" width="2.5" style="5" customWidth="1"/>
    <col min="12791" max="12791" width="8.5" style="5" customWidth="1"/>
    <col min="12792" max="12792" width="83" style="5" customWidth="1"/>
    <col min="12793" max="12797" width="0" style="5" hidden="1" customWidth="1"/>
    <col min="12798" max="12798" width="12" style="5" customWidth="1"/>
    <col min="12799" max="12799" width="13.83203125" style="5" customWidth="1"/>
    <col min="12800" max="12800" width="14" style="5" customWidth="1"/>
    <col min="12801" max="13045" width="8.83203125" style="5"/>
    <col min="13046" max="13046" width="2.5" style="5" customWidth="1"/>
    <col min="13047" max="13047" width="8.5" style="5" customWidth="1"/>
    <col min="13048" max="13048" width="83" style="5" customWidth="1"/>
    <col min="13049" max="13053" width="0" style="5" hidden="1" customWidth="1"/>
    <col min="13054" max="13054" width="12" style="5" customWidth="1"/>
    <col min="13055" max="13055" width="13.83203125" style="5" customWidth="1"/>
    <col min="13056" max="13056" width="14" style="5" customWidth="1"/>
    <col min="13057" max="13301" width="8.83203125" style="5"/>
    <col min="13302" max="13302" width="2.5" style="5" customWidth="1"/>
    <col min="13303" max="13303" width="8.5" style="5" customWidth="1"/>
    <col min="13304" max="13304" width="83" style="5" customWidth="1"/>
    <col min="13305" max="13309" width="0" style="5" hidden="1" customWidth="1"/>
    <col min="13310" max="13310" width="12" style="5" customWidth="1"/>
    <col min="13311" max="13311" width="13.83203125" style="5" customWidth="1"/>
    <col min="13312" max="13312" width="14" style="5" customWidth="1"/>
    <col min="13313" max="13557" width="8.83203125" style="5"/>
    <col min="13558" max="13558" width="2.5" style="5" customWidth="1"/>
    <col min="13559" max="13559" width="8.5" style="5" customWidth="1"/>
    <col min="13560" max="13560" width="83" style="5" customWidth="1"/>
    <col min="13561" max="13565" width="0" style="5" hidden="1" customWidth="1"/>
    <col min="13566" max="13566" width="12" style="5" customWidth="1"/>
    <col min="13567" max="13567" width="13.83203125" style="5" customWidth="1"/>
    <col min="13568" max="13568" width="14" style="5" customWidth="1"/>
    <col min="13569" max="13813" width="8.83203125" style="5"/>
    <col min="13814" max="13814" width="2.5" style="5" customWidth="1"/>
    <col min="13815" max="13815" width="8.5" style="5" customWidth="1"/>
    <col min="13816" max="13816" width="83" style="5" customWidth="1"/>
    <col min="13817" max="13821" width="0" style="5" hidden="1" customWidth="1"/>
    <col min="13822" max="13822" width="12" style="5" customWidth="1"/>
    <col min="13823" max="13823" width="13.83203125" style="5" customWidth="1"/>
    <col min="13824" max="13824" width="14" style="5" customWidth="1"/>
    <col min="13825" max="14069" width="8.83203125" style="5"/>
    <col min="14070" max="14070" width="2.5" style="5" customWidth="1"/>
    <col min="14071" max="14071" width="8.5" style="5" customWidth="1"/>
    <col min="14072" max="14072" width="83" style="5" customWidth="1"/>
    <col min="14073" max="14077" width="0" style="5" hidden="1" customWidth="1"/>
    <col min="14078" max="14078" width="12" style="5" customWidth="1"/>
    <col min="14079" max="14079" width="13.83203125" style="5" customWidth="1"/>
    <col min="14080" max="14080" width="14" style="5" customWidth="1"/>
    <col min="14081" max="14325" width="8.83203125" style="5"/>
    <col min="14326" max="14326" width="2.5" style="5" customWidth="1"/>
    <col min="14327" max="14327" width="8.5" style="5" customWidth="1"/>
    <col min="14328" max="14328" width="83" style="5" customWidth="1"/>
    <col min="14329" max="14333" width="0" style="5" hidden="1" customWidth="1"/>
    <col min="14334" max="14334" width="12" style="5" customWidth="1"/>
    <col min="14335" max="14335" width="13.83203125" style="5" customWidth="1"/>
    <col min="14336" max="14336" width="14" style="5" customWidth="1"/>
    <col min="14337" max="14581" width="8.83203125" style="5"/>
    <col min="14582" max="14582" width="2.5" style="5" customWidth="1"/>
    <col min="14583" max="14583" width="8.5" style="5" customWidth="1"/>
    <col min="14584" max="14584" width="83" style="5" customWidth="1"/>
    <col min="14585" max="14589" width="0" style="5" hidden="1" customWidth="1"/>
    <col min="14590" max="14590" width="12" style="5" customWidth="1"/>
    <col min="14591" max="14591" width="13.83203125" style="5" customWidth="1"/>
    <col min="14592" max="14592" width="14" style="5" customWidth="1"/>
    <col min="14593" max="14837" width="8.83203125" style="5"/>
    <col min="14838" max="14838" width="2.5" style="5" customWidth="1"/>
    <col min="14839" max="14839" width="8.5" style="5" customWidth="1"/>
    <col min="14840" max="14840" width="83" style="5" customWidth="1"/>
    <col min="14841" max="14845" width="0" style="5" hidden="1" customWidth="1"/>
    <col min="14846" max="14846" width="12" style="5" customWidth="1"/>
    <col min="14847" max="14847" width="13.83203125" style="5" customWidth="1"/>
    <col min="14848" max="14848" width="14" style="5" customWidth="1"/>
    <col min="14849" max="15093" width="8.83203125" style="5"/>
    <col min="15094" max="15094" width="2.5" style="5" customWidth="1"/>
    <col min="15095" max="15095" width="8.5" style="5" customWidth="1"/>
    <col min="15096" max="15096" width="83" style="5" customWidth="1"/>
    <col min="15097" max="15101" width="0" style="5" hidden="1" customWidth="1"/>
    <col min="15102" max="15102" width="12" style="5" customWidth="1"/>
    <col min="15103" max="15103" width="13.83203125" style="5" customWidth="1"/>
    <col min="15104" max="15104" width="14" style="5" customWidth="1"/>
    <col min="15105" max="15349" width="8.83203125" style="5"/>
    <col min="15350" max="15350" width="2.5" style="5" customWidth="1"/>
    <col min="15351" max="15351" width="8.5" style="5" customWidth="1"/>
    <col min="15352" max="15352" width="83" style="5" customWidth="1"/>
    <col min="15353" max="15357" width="0" style="5" hidden="1" customWidth="1"/>
    <col min="15358" max="15358" width="12" style="5" customWidth="1"/>
    <col min="15359" max="15359" width="13.83203125" style="5" customWidth="1"/>
    <col min="15360" max="15360" width="14" style="5" customWidth="1"/>
    <col min="15361" max="15605" width="8.83203125" style="5"/>
    <col min="15606" max="15606" width="2.5" style="5" customWidth="1"/>
    <col min="15607" max="15607" width="8.5" style="5" customWidth="1"/>
    <col min="15608" max="15608" width="83" style="5" customWidth="1"/>
    <col min="15609" max="15613" width="0" style="5" hidden="1" customWidth="1"/>
    <col min="15614" max="15614" width="12" style="5" customWidth="1"/>
    <col min="15615" max="15615" width="13.83203125" style="5" customWidth="1"/>
    <col min="15616" max="15616" width="14" style="5" customWidth="1"/>
    <col min="15617" max="15861" width="8.83203125" style="5"/>
    <col min="15862" max="15862" width="2.5" style="5" customWidth="1"/>
    <col min="15863" max="15863" width="8.5" style="5" customWidth="1"/>
    <col min="15864" max="15864" width="83" style="5" customWidth="1"/>
    <col min="15865" max="15869" width="0" style="5" hidden="1" customWidth="1"/>
    <col min="15870" max="15870" width="12" style="5" customWidth="1"/>
    <col min="15871" max="15871" width="13.83203125" style="5" customWidth="1"/>
    <col min="15872" max="15872" width="14" style="5" customWidth="1"/>
    <col min="15873" max="16117" width="8.83203125" style="5"/>
    <col min="16118" max="16118" width="2.5" style="5" customWidth="1"/>
    <col min="16119" max="16119" width="8.5" style="5" customWidth="1"/>
    <col min="16120" max="16120" width="83" style="5" customWidth="1"/>
    <col min="16121" max="16125" width="0" style="5" hidden="1" customWidth="1"/>
    <col min="16126" max="16126" width="12" style="5" customWidth="1"/>
    <col min="16127" max="16127" width="13.83203125" style="5" customWidth="1"/>
    <col min="16128" max="16128" width="14" style="5" customWidth="1"/>
    <col min="16129" max="16384" width="8.83203125" style="5"/>
  </cols>
  <sheetData>
    <row r="1" spans="1:16128" ht="23" x14ac:dyDescent="0.2">
      <c r="B1" s="38" t="s">
        <v>138</v>
      </c>
    </row>
    <row r="2" spans="1:16128" ht="44.25" customHeight="1" x14ac:dyDescent="0.2">
      <c r="A2" s="93"/>
      <c r="B2" s="94"/>
      <c r="C2" s="93"/>
      <c r="D2" s="95"/>
      <c r="E2" s="96"/>
      <c r="F2" s="97"/>
      <c r="G2" s="98"/>
      <c r="H2" s="157" t="s">
        <v>144</v>
      </c>
      <c r="I2" s="157"/>
      <c r="J2" s="157"/>
    </row>
    <row r="3" spans="1:16128" ht="40.5" customHeight="1" x14ac:dyDescent="0.2">
      <c r="A3" s="93"/>
      <c r="B3" s="94"/>
      <c r="C3" s="93"/>
      <c r="D3" s="95"/>
      <c r="E3" s="156" t="s">
        <v>140</v>
      </c>
      <c r="F3" s="156"/>
      <c r="G3" s="156"/>
      <c r="H3" s="99" t="s">
        <v>141</v>
      </c>
      <c r="I3" s="99" t="s">
        <v>142</v>
      </c>
      <c r="J3" s="100" t="s">
        <v>9</v>
      </c>
    </row>
    <row r="4" spans="1:16128" x14ac:dyDescent="0.2">
      <c r="A4" s="101" t="s">
        <v>6</v>
      </c>
      <c r="B4" s="102" t="s">
        <v>7</v>
      </c>
      <c r="C4" s="101" t="s">
        <v>8</v>
      </c>
      <c r="D4" s="103" t="s">
        <v>130</v>
      </c>
      <c r="E4" s="104" t="s">
        <v>1</v>
      </c>
      <c r="F4" s="105" t="s">
        <v>0</v>
      </c>
      <c r="G4" s="106" t="s">
        <v>5</v>
      </c>
      <c r="H4" s="158" t="s">
        <v>0</v>
      </c>
      <c r="I4" s="158"/>
      <c r="J4" s="107" t="s">
        <v>1</v>
      </c>
      <c r="L4" s="34"/>
    </row>
    <row r="5" spans="1:16128" x14ac:dyDescent="0.2">
      <c r="A5" s="108">
        <v>9570</v>
      </c>
      <c r="B5" s="94" t="s">
        <v>32</v>
      </c>
      <c r="C5" s="93" t="s">
        <v>33</v>
      </c>
      <c r="D5" s="95" t="s">
        <v>134</v>
      </c>
      <c r="E5" s="96">
        <v>3688.03</v>
      </c>
      <c r="F5" s="122">
        <v>291874.17</v>
      </c>
      <c r="G5" s="123">
        <v>295562.2</v>
      </c>
      <c r="H5" s="124">
        <v>18974.560000000001</v>
      </c>
      <c r="I5" s="124">
        <v>88793.140000000014</v>
      </c>
      <c r="J5" s="125">
        <v>16035.74</v>
      </c>
      <c r="L5" s="34"/>
    </row>
    <row r="6" spans="1:16128" x14ac:dyDescent="0.2">
      <c r="A6" s="108">
        <v>9571</v>
      </c>
      <c r="B6" s="94" t="s">
        <v>34</v>
      </c>
      <c r="C6" s="93" t="s">
        <v>35</v>
      </c>
      <c r="D6" s="95" t="s">
        <v>134</v>
      </c>
      <c r="E6" s="96">
        <v>685.56</v>
      </c>
      <c r="F6" s="122">
        <v>70962.22</v>
      </c>
      <c r="G6" s="123">
        <v>71647.78</v>
      </c>
      <c r="H6" s="124">
        <v>0</v>
      </c>
      <c r="I6" s="124">
        <v>49309.58</v>
      </c>
      <c r="J6" s="125">
        <v>685.56</v>
      </c>
      <c r="L6" s="34"/>
    </row>
    <row r="7" spans="1:16128" x14ac:dyDescent="0.2">
      <c r="A7" s="108">
        <v>9574</v>
      </c>
      <c r="B7" s="94" t="s">
        <v>36</v>
      </c>
      <c r="C7" s="93" t="s">
        <v>37</v>
      </c>
      <c r="D7" s="95" t="s">
        <v>134</v>
      </c>
      <c r="E7" s="96">
        <v>4924.95</v>
      </c>
      <c r="F7" s="122">
        <v>63565.919999999998</v>
      </c>
      <c r="G7" s="123">
        <v>68490.87</v>
      </c>
      <c r="H7" s="124">
        <v>0</v>
      </c>
      <c r="I7" s="124">
        <v>31051.32</v>
      </c>
      <c r="J7" s="125">
        <v>4924.95</v>
      </c>
      <c r="L7" s="34"/>
    </row>
    <row r="8" spans="1:16128" s="15" customFormat="1" ht="15" customHeight="1" x14ac:dyDescent="0.2">
      <c r="A8" s="108">
        <v>9581</v>
      </c>
      <c r="B8" s="94" t="s">
        <v>38</v>
      </c>
      <c r="C8" s="93" t="s">
        <v>39</v>
      </c>
      <c r="D8" s="95" t="s">
        <v>134</v>
      </c>
      <c r="E8" s="96">
        <v>36258.85</v>
      </c>
      <c r="F8" s="122">
        <v>135115.45000000001</v>
      </c>
      <c r="G8" s="123">
        <v>171374.30000000002</v>
      </c>
      <c r="H8" s="124">
        <v>35286.57</v>
      </c>
      <c r="I8" s="124">
        <v>42780.84</v>
      </c>
      <c r="J8" s="125">
        <v>31558.74</v>
      </c>
      <c r="K8" s="4"/>
      <c r="L8" s="3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16128" s="15" customFormat="1" ht="15" customHeight="1" x14ac:dyDescent="0.2">
      <c r="A9" s="111"/>
      <c r="B9" s="112"/>
      <c r="C9" s="111"/>
      <c r="D9" s="113" t="s">
        <v>134</v>
      </c>
      <c r="E9" s="114">
        <f>SUM(E5:E8)</f>
        <v>45557.39</v>
      </c>
      <c r="F9" s="126">
        <f>SUM(F5:F8)</f>
        <v>561517.76</v>
      </c>
      <c r="G9" s="106">
        <f>E9+F9</f>
        <v>607075.15</v>
      </c>
      <c r="H9" s="126">
        <v>54261.130000000005</v>
      </c>
      <c r="I9" s="126">
        <v>211934.88000000003</v>
      </c>
      <c r="J9" s="107">
        <f>SUM(J5:J8)</f>
        <v>53204.990000000005</v>
      </c>
      <c r="K9" s="4"/>
      <c r="L9" s="3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16128" s="4" customFormat="1" x14ac:dyDescent="0.2">
      <c r="A10" s="1"/>
      <c r="B10" s="14"/>
      <c r="C10" s="1"/>
      <c r="D10" s="2"/>
      <c r="E10" s="6"/>
      <c r="F10" s="3"/>
      <c r="G10" s="7"/>
      <c r="H10" s="19"/>
      <c r="I10" s="19"/>
      <c r="J10" s="13"/>
      <c r="L10" s="34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</row>
    <row r="11" spans="1:16128" s="4" customFormat="1" x14ac:dyDescent="0.2">
      <c r="A11" s="1"/>
      <c r="B11" s="14"/>
      <c r="C11" s="1"/>
      <c r="D11" s="2"/>
      <c r="E11" s="6"/>
      <c r="F11" s="3"/>
      <c r="G11" s="7"/>
      <c r="H11" s="19"/>
      <c r="I11" s="19"/>
      <c r="J11" s="13"/>
      <c r="L11" s="34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</row>
    <row r="12" spans="1:16128" s="4" customFormat="1" x14ac:dyDescent="0.2">
      <c r="A12" s="1"/>
      <c r="B12" s="14"/>
      <c r="C12" s="1"/>
      <c r="D12" s="2"/>
      <c r="E12" s="6"/>
      <c r="F12" s="3"/>
      <c r="G12" s="7"/>
      <c r="H12" s="19"/>
      <c r="I12" s="19"/>
      <c r="J12" s="13"/>
      <c r="L12" s="34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</row>
    <row r="13" spans="1:16128" s="4" customFormat="1" x14ac:dyDescent="0.2">
      <c r="A13" s="1"/>
      <c r="B13" s="14"/>
      <c r="C13" s="1"/>
      <c r="D13" s="2"/>
      <c r="E13" s="6"/>
      <c r="F13" s="3"/>
      <c r="G13" s="7"/>
      <c r="H13" s="19"/>
      <c r="I13" s="19"/>
      <c r="J13" s="13"/>
      <c r="L13" s="34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</row>
    <row r="14" spans="1:16128" s="4" customFormat="1" x14ac:dyDescent="0.2">
      <c r="A14" s="1"/>
      <c r="B14" s="14"/>
      <c r="C14" s="1"/>
      <c r="D14" s="2"/>
      <c r="E14" s="6"/>
      <c r="F14" s="3"/>
      <c r="G14" s="7"/>
      <c r="H14" s="19"/>
      <c r="I14" s="19"/>
      <c r="J14" s="13"/>
      <c r="L14" s="34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</row>
    <row r="15" spans="1:16128" s="4" customFormat="1" x14ac:dyDescent="0.2">
      <c r="A15" s="1"/>
      <c r="B15" s="14"/>
      <c r="C15" s="1"/>
      <c r="D15" s="2"/>
      <c r="E15" s="6"/>
      <c r="F15" s="3"/>
      <c r="G15" s="7"/>
      <c r="H15" s="19"/>
      <c r="I15" s="19"/>
      <c r="J15" s="13"/>
      <c r="L15" s="34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</row>
  </sheetData>
  <mergeCells count="3">
    <mergeCell ref="H2:J2"/>
    <mergeCell ref="E3:G3"/>
    <mergeCell ref="H4:I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E8478-85CF-B84B-B437-935C313BAC81}">
  <dimension ref="A1:WVH11"/>
  <sheetViews>
    <sheetView zoomScaleNormal="100" workbookViewId="0">
      <pane xSplit="3" topLeftCell="D1" activePane="topRight" state="frozen"/>
      <selection activeCell="B1" sqref="B1"/>
      <selection pane="topRight" activeCell="E5" sqref="E5:J10"/>
    </sheetView>
  </sheetViews>
  <sheetFormatPr baseColWidth="10" defaultColWidth="8.83203125" defaultRowHeight="15" x14ac:dyDescent="0.2"/>
  <cols>
    <col min="1" max="1" width="8.6640625" style="1" bestFit="1" customWidth="1"/>
    <col min="2" max="2" width="83" style="14" bestFit="1" customWidth="1"/>
    <col min="3" max="3" width="40.5" style="1" hidden="1" customWidth="1"/>
    <col min="4" max="4" width="8.5" style="2" customWidth="1"/>
    <col min="5" max="5" width="15.5" style="6" customWidth="1"/>
    <col min="6" max="6" width="15.6640625" style="3" customWidth="1"/>
    <col min="7" max="7" width="17" style="7" customWidth="1"/>
    <col min="8" max="8" width="13.5" style="19" customWidth="1"/>
    <col min="9" max="9" width="16.5" style="19" customWidth="1"/>
    <col min="10" max="10" width="15.5" style="13" customWidth="1"/>
    <col min="11" max="11" width="8.83203125" style="4"/>
    <col min="12" max="12" width="13.83203125" style="4" hidden="1" customWidth="1"/>
    <col min="13" max="28" width="8.83203125" style="4"/>
    <col min="29" max="245" width="8.83203125" style="5"/>
    <col min="246" max="246" width="2.5" style="5" customWidth="1"/>
    <col min="247" max="247" width="8.5" style="5" customWidth="1"/>
    <col min="248" max="248" width="83" style="5" customWidth="1"/>
    <col min="249" max="253" width="0" style="5" hidden="1" customWidth="1"/>
    <col min="254" max="254" width="12" style="5" customWidth="1"/>
    <col min="255" max="255" width="13.83203125" style="5" customWidth="1"/>
    <col min="256" max="256" width="14" style="5" customWidth="1"/>
    <col min="257" max="501" width="8.83203125" style="5"/>
    <col min="502" max="502" width="2.5" style="5" customWidth="1"/>
    <col min="503" max="503" width="8.5" style="5" customWidth="1"/>
    <col min="504" max="504" width="83" style="5" customWidth="1"/>
    <col min="505" max="509" width="0" style="5" hidden="1" customWidth="1"/>
    <col min="510" max="510" width="12" style="5" customWidth="1"/>
    <col min="511" max="511" width="13.83203125" style="5" customWidth="1"/>
    <col min="512" max="512" width="14" style="5" customWidth="1"/>
    <col min="513" max="757" width="8.83203125" style="5"/>
    <col min="758" max="758" width="2.5" style="5" customWidth="1"/>
    <col min="759" max="759" width="8.5" style="5" customWidth="1"/>
    <col min="760" max="760" width="83" style="5" customWidth="1"/>
    <col min="761" max="765" width="0" style="5" hidden="1" customWidth="1"/>
    <col min="766" max="766" width="12" style="5" customWidth="1"/>
    <col min="767" max="767" width="13.83203125" style="5" customWidth="1"/>
    <col min="768" max="768" width="14" style="5" customWidth="1"/>
    <col min="769" max="1013" width="8.83203125" style="5"/>
    <col min="1014" max="1014" width="2.5" style="5" customWidth="1"/>
    <col min="1015" max="1015" width="8.5" style="5" customWidth="1"/>
    <col min="1016" max="1016" width="83" style="5" customWidth="1"/>
    <col min="1017" max="1021" width="0" style="5" hidden="1" customWidth="1"/>
    <col min="1022" max="1022" width="12" style="5" customWidth="1"/>
    <col min="1023" max="1023" width="13.83203125" style="5" customWidth="1"/>
    <col min="1024" max="1024" width="14" style="5" customWidth="1"/>
    <col min="1025" max="1269" width="8.83203125" style="5"/>
    <col min="1270" max="1270" width="2.5" style="5" customWidth="1"/>
    <col min="1271" max="1271" width="8.5" style="5" customWidth="1"/>
    <col min="1272" max="1272" width="83" style="5" customWidth="1"/>
    <col min="1273" max="1277" width="0" style="5" hidden="1" customWidth="1"/>
    <col min="1278" max="1278" width="12" style="5" customWidth="1"/>
    <col min="1279" max="1279" width="13.83203125" style="5" customWidth="1"/>
    <col min="1280" max="1280" width="14" style="5" customWidth="1"/>
    <col min="1281" max="1525" width="8.83203125" style="5"/>
    <col min="1526" max="1526" width="2.5" style="5" customWidth="1"/>
    <col min="1527" max="1527" width="8.5" style="5" customWidth="1"/>
    <col min="1528" max="1528" width="83" style="5" customWidth="1"/>
    <col min="1529" max="1533" width="0" style="5" hidden="1" customWidth="1"/>
    <col min="1534" max="1534" width="12" style="5" customWidth="1"/>
    <col min="1535" max="1535" width="13.83203125" style="5" customWidth="1"/>
    <col min="1536" max="1536" width="14" style="5" customWidth="1"/>
    <col min="1537" max="1781" width="8.83203125" style="5"/>
    <col min="1782" max="1782" width="2.5" style="5" customWidth="1"/>
    <col min="1783" max="1783" width="8.5" style="5" customWidth="1"/>
    <col min="1784" max="1784" width="83" style="5" customWidth="1"/>
    <col min="1785" max="1789" width="0" style="5" hidden="1" customWidth="1"/>
    <col min="1790" max="1790" width="12" style="5" customWidth="1"/>
    <col min="1791" max="1791" width="13.83203125" style="5" customWidth="1"/>
    <col min="1792" max="1792" width="14" style="5" customWidth="1"/>
    <col min="1793" max="2037" width="8.83203125" style="5"/>
    <col min="2038" max="2038" width="2.5" style="5" customWidth="1"/>
    <col min="2039" max="2039" width="8.5" style="5" customWidth="1"/>
    <col min="2040" max="2040" width="83" style="5" customWidth="1"/>
    <col min="2041" max="2045" width="0" style="5" hidden="1" customWidth="1"/>
    <col min="2046" max="2046" width="12" style="5" customWidth="1"/>
    <col min="2047" max="2047" width="13.83203125" style="5" customWidth="1"/>
    <col min="2048" max="2048" width="14" style="5" customWidth="1"/>
    <col min="2049" max="2293" width="8.83203125" style="5"/>
    <col min="2294" max="2294" width="2.5" style="5" customWidth="1"/>
    <col min="2295" max="2295" width="8.5" style="5" customWidth="1"/>
    <col min="2296" max="2296" width="83" style="5" customWidth="1"/>
    <col min="2297" max="2301" width="0" style="5" hidden="1" customWidth="1"/>
    <col min="2302" max="2302" width="12" style="5" customWidth="1"/>
    <col min="2303" max="2303" width="13.83203125" style="5" customWidth="1"/>
    <col min="2304" max="2304" width="14" style="5" customWidth="1"/>
    <col min="2305" max="2549" width="8.83203125" style="5"/>
    <col min="2550" max="2550" width="2.5" style="5" customWidth="1"/>
    <col min="2551" max="2551" width="8.5" style="5" customWidth="1"/>
    <col min="2552" max="2552" width="83" style="5" customWidth="1"/>
    <col min="2553" max="2557" width="0" style="5" hidden="1" customWidth="1"/>
    <col min="2558" max="2558" width="12" style="5" customWidth="1"/>
    <col min="2559" max="2559" width="13.83203125" style="5" customWidth="1"/>
    <col min="2560" max="2560" width="14" style="5" customWidth="1"/>
    <col min="2561" max="2805" width="8.83203125" style="5"/>
    <col min="2806" max="2806" width="2.5" style="5" customWidth="1"/>
    <col min="2807" max="2807" width="8.5" style="5" customWidth="1"/>
    <col min="2808" max="2808" width="83" style="5" customWidth="1"/>
    <col min="2809" max="2813" width="0" style="5" hidden="1" customWidth="1"/>
    <col min="2814" max="2814" width="12" style="5" customWidth="1"/>
    <col min="2815" max="2815" width="13.83203125" style="5" customWidth="1"/>
    <col min="2816" max="2816" width="14" style="5" customWidth="1"/>
    <col min="2817" max="3061" width="8.83203125" style="5"/>
    <col min="3062" max="3062" width="2.5" style="5" customWidth="1"/>
    <col min="3063" max="3063" width="8.5" style="5" customWidth="1"/>
    <col min="3064" max="3064" width="83" style="5" customWidth="1"/>
    <col min="3065" max="3069" width="0" style="5" hidden="1" customWidth="1"/>
    <col min="3070" max="3070" width="12" style="5" customWidth="1"/>
    <col min="3071" max="3071" width="13.83203125" style="5" customWidth="1"/>
    <col min="3072" max="3072" width="14" style="5" customWidth="1"/>
    <col min="3073" max="3317" width="8.83203125" style="5"/>
    <col min="3318" max="3318" width="2.5" style="5" customWidth="1"/>
    <col min="3319" max="3319" width="8.5" style="5" customWidth="1"/>
    <col min="3320" max="3320" width="83" style="5" customWidth="1"/>
    <col min="3321" max="3325" width="0" style="5" hidden="1" customWidth="1"/>
    <col min="3326" max="3326" width="12" style="5" customWidth="1"/>
    <col min="3327" max="3327" width="13.83203125" style="5" customWidth="1"/>
    <col min="3328" max="3328" width="14" style="5" customWidth="1"/>
    <col min="3329" max="3573" width="8.83203125" style="5"/>
    <col min="3574" max="3574" width="2.5" style="5" customWidth="1"/>
    <col min="3575" max="3575" width="8.5" style="5" customWidth="1"/>
    <col min="3576" max="3576" width="83" style="5" customWidth="1"/>
    <col min="3577" max="3581" width="0" style="5" hidden="1" customWidth="1"/>
    <col min="3582" max="3582" width="12" style="5" customWidth="1"/>
    <col min="3583" max="3583" width="13.83203125" style="5" customWidth="1"/>
    <col min="3584" max="3584" width="14" style="5" customWidth="1"/>
    <col min="3585" max="3829" width="8.83203125" style="5"/>
    <col min="3830" max="3830" width="2.5" style="5" customWidth="1"/>
    <col min="3831" max="3831" width="8.5" style="5" customWidth="1"/>
    <col min="3832" max="3832" width="83" style="5" customWidth="1"/>
    <col min="3833" max="3837" width="0" style="5" hidden="1" customWidth="1"/>
    <col min="3838" max="3838" width="12" style="5" customWidth="1"/>
    <col min="3839" max="3839" width="13.83203125" style="5" customWidth="1"/>
    <col min="3840" max="3840" width="14" style="5" customWidth="1"/>
    <col min="3841" max="4085" width="8.83203125" style="5"/>
    <col min="4086" max="4086" width="2.5" style="5" customWidth="1"/>
    <col min="4087" max="4087" width="8.5" style="5" customWidth="1"/>
    <col min="4088" max="4088" width="83" style="5" customWidth="1"/>
    <col min="4089" max="4093" width="0" style="5" hidden="1" customWidth="1"/>
    <col min="4094" max="4094" width="12" style="5" customWidth="1"/>
    <col min="4095" max="4095" width="13.83203125" style="5" customWidth="1"/>
    <col min="4096" max="4096" width="14" style="5" customWidth="1"/>
    <col min="4097" max="4341" width="8.83203125" style="5"/>
    <col min="4342" max="4342" width="2.5" style="5" customWidth="1"/>
    <col min="4343" max="4343" width="8.5" style="5" customWidth="1"/>
    <col min="4344" max="4344" width="83" style="5" customWidth="1"/>
    <col min="4345" max="4349" width="0" style="5" hidden="1" customWidth="1"/>
    <col min="4350" max="4350" width="12" style="5" customWidth="1"/>
    <col min="4351" max="4351" width="13.83203125" style="5" customWidth="1"/>
    <col min="4352" max="4352" width="14" style="5" customWidth="1"/>
    <col min="4353" max="4597" width="8.83203125" style="5"/>
    <col min="4598" max="4598" width="2.5" style="5" customWidth="1"/>
    <col min="4599" max="4599" width="8.5" style="5" customWidth="1"/>
    <col min="4600" max="4600" width="83" style="5" customWidth="1"/>
    <col min="4601" max="4605" width="0" style="5" hidden="1" customWidth="1"/>
    <col min="4606" max="4606" width="12" style="5" customWidth="1"/>
    <col min="4607" max="4607" width="13.83203125" style="5" customWidth="1"/>
    <col min="4608" max="4608" width="14" style="5" customWidth="1"/>
    <col min="4609" max="4853" width="8.83203125" style="5"/>
    <col min="4854" max="4854" width="2.5" style="5" customWidth="1"/>
    <col min="4855" max="4855" width="8.5" style="5" customWidth="1"/>
    <col min="4856" max="4856" width="83" style="5" customWidth="1"/>
    <col min="4857" max="4861" width="0" style="5" hidden="1" customWidth="1"/>
    <col min="4862" max="4862" width="12" style="5" customWidth="1"/>
    <col min="4863" max="4863" width="13.83203125" style="5" customWidth="1"/>
    <col min="4864" max="4864" width="14" style="5" customWidth="1"/>
    <col min="4865" max="5109" width="8.83203125" style="5"/>
    <col min="5110" max="5110" width="2.5" style="5" customWidth="1"/>
    <col min="5111" max="5111" width="8.5" style="5" customWidth="1"/>
    <col min="5112" max="5112" width="83" style="5" customWidth="1"/>
    <col min="5113" max="5117" width="0" style="5" hidden="1" customWidth="1"/>
    <col min="5118" max="5118" width="12" style="5" customWidth="1"/>
    <col min="5119" max="5119" width="13.83203125" style="5" customWidth="1"/>
    <col min="5120" max="5120" width="14" style="5" customWidth="1"/>
    <col min="5121" max="5365" width="8.83203125" style="5"/>
    <col min="5366" max="5366" width="2.5" style="5" customWidth="1"/>
    <col min="5367" max="5367" width="8.5" style="5" customWidth="1"/>
    <col min="5368" max="5368" width="83" style="5" customWidth="1"/>
    <col min="5369" max="5373" width="0" style="5" hidden="1" customWidth="1"/>
    <col min="5374" max="5374" width="12" style="5" customWidth="1"/>
    <col min="5375" max="5375" width="13.83203125" style="5" customWidth="1"/>
    <col min="5376" max="5376" width="14" style="5" customWidth="1"/>
    <col min="5377" max="5621" width="8.83203125" style="5"/>
    <col min="5622" max="5622" width="2.5" style="5" customWidth="1"/>
    <col min="5623" max="5623" width="8.5" style="5" customWidth="1"/>
    <col min="5624" max="5624" width="83" style="5" customWidth="1"/>
    <col min="5625" max="5629" width="0" style="5" hidden="1" customWidth="1"/>
    <col min="5630" max="5630" width="12" style="5" customWidth="1"/>
    <col min="5631" max="5631" width="13.83203125" style="5" customWidth="1"/>
    <col min="5632" max="5632" width="14" style="5" customWidth="1"/>
    <col min="5633" max="5877" width="8.83203125" style="5"/>
    <col min="5878" max="5878" width="2.5" style="5" customWidth="1"/>
    <col min="5879" max="5879" width="8.5" style="5" customWidth="1"/>
    <col min="5880" max="5880" width="83" style="5" customWidth="1"/>
    <col min="5881" max="5885" width="0" style="5" hidden="1" customWidth="1"/>
    <col min="5886" max="5886" width="12" style="5" customWidth="1"/>
    <col min="5887" max="5887" width="13.83203125" style="5" customWidth="1"/>
    <col min="5888" max="5888" width="14" style="5" customWidth="1"/>
    <col min="5889" max="6133" width="8.83203125" style="5"/>
    <col min="6134" max="6134" width="2.5" style="5" customWidth="1"/>
    <col min="6135" max="6135" width="8.5" style="5" customWidth="1"/>
    <col min="6136" max="6136" width="83" style="5" customWidth="1"/>
    <col min="6137" max="6141" width="0" style="5" hidden="1" customWidth="1"/>
    <col min="6142" max="6142" width="12" style="5" customWidth="1"/>
    <col min="6143" max="6143" width="13.83203125" style="5" customWidth="1"/>
    <col min="6144" max="6144" width="14" style="5" customWidth="1"/>
    <col min="6145" max="6389" width="8.83203125" style="5"/>
    <col min="6390" max="6390" width="2.5" style="5" customWidth="1"/>
    <col min="6391" max="6391" width="8.5" style="5" customWidth="1"/>
    <col min="6392" max="6392" width="83" style="5" customWidth="1"/>
    <col min="6393" max="6397" width="0" style="5" hidden="1" customWidth="1"/>
    <col min="6398" max="6398" width="12" style="5" customWidth="1"/>
    <col min="6399" max="6399" width="13.83203125" style="5" customWidth="1"/>
    <col min="6400" max="6400" width="14" style="5" customWidth="1"/>
    <col min="6401" max="6645" width="8.83203125" style="5"/>
    <col min="6646" max="6646" width="2.5" style="5" customWidth="1"/>
    <col min="6647" max="6647" width="8.5" style="5" customWidth="1"/>
    <col min="6648" max="6648" width="83" style="5" customWidth="1"/>
    <col min="6649" max="6653" width="0" style="5" hidden="1" customWidth="1"/>
    <col min="6654" max="6654" width="12" style="5" customWidth="1"/>
    <col min="6655" max="6655" width="13.83203125" style="5" customWidth="1"/>
    <col min="6656" max="6656" width="14" style="5" customWidth="1"/>
    <col min="6657" max="6901" width="8.83203125" style="5"/>
    <col min="6902" max="6902" width="2.5" style="5" customWidth="1"/>
    <col min="6903" max="6903" width="8.5" style="5" customWidth="1"/>
    <col min="6904" max="6904" width="83" style="5" customWidth="1"/>
    <col min="6905" max="6909" width="0" style="5" hidden="1" customWidth="1"/>
    <col min="6910" max="6910" width="12" style="5" customWidth="1"/>
    <col min="6911" max="6911" width="13.83203125" style="5" customWidth="1"/>
    <col min="6912" max="6912" width="14" style="5" customWidth="1"/>
    <col min="6913" max="7157" width="8.83203125" style="5"/>
    <col min="7158" max="7158" width="2.5" style="5" customWidth="1"/>
    <col min="7159" max="7159" width="8.5" style="5" customWidth="1"/>
    <col min="7160" max="7160" width="83" style="5" customWidth="1"/>
    <col min="7161" max="7165" width="0" style="5" hidden="1" customWidth="1"/>
    <col min="7166" max="7166" width="12" style="5" customWidth="1"/>
    <col min="7167" max="7167" width="13.83203125" style="5" customWidth="1"/>
    <col min="7168" max="7168" width="14" style="5" customWidth="1"/>
    <col min="7169" max="7413" width="8.83203125" style="5"/>
    <col min="7414" max="7414" width="2.5" style="5" customWidth="1"/>
    <col min="7415" max="7415" width="8.5" style="5" customWidth="1"/>
    <col min="7416" max="7416" width="83" style="5" customWidth="1"/>
    <col min="7417" max="7421" width="0" style="5" hidden="1" customWidth="1"/>
    <col min="7422" max="7422" width="12" style="5" customWidth="1"/>
    <col min="7423" max="7423" width="13.83203125" style="5" customWidth="1"/>
    <col min="7424" max="7424" width="14" style="5" customWidth="1"/>
    <col min="7425" max="7669" width="8.83203125" style="5"/>
    <col min="7670" max="7670" width="2.5" style="5" customWidth="1"/>
    <col min="7671" max="7671" width="8.5" style="5" customWidth="1"/>
    <col min="7672" max="7672" width="83" style="5" customWidth="1"/>
    <col min="7673" max="7677" width="0" style="5" hidden="1" customWidth="1"/>
    <col min="7678" max="7678" width="12" style="5" customWidth="1"/>
    <col min="7679" max="7679" width="13.83203125" style="5" customWidth="1"/>
    <col min="7680" max="7680" width="14" style="5" customWidth="1"/>
    <col min="7681" max="7925" width="8.83203125" style="5"/>
    <col min="7926" max="7926" width="2.5" style="5" customWidth="1"/>
    <col min="7927" max="7927" width="8.5" style="5" customWidth="1"/>
    <col min="7928" max="7928" width="83" style="5" customWidth="1"/>
    <col min="7929" max="7933" width="0" style="5" hidden="1" customWidth="1"/>
    <col min="7934" max="7934" width="12" style="5" customWidth="1"/>
    <col min="7935" max="7935" width="13.83203125" style="5" customWidth="1"/>
    <col min="7936" max="7936" width="14" style="5" customWidth="1"/>
    <col min="7937" max="8181" width="8.83203125" style="5"/>
    <col min="8182" max="8182" width="2.5" style="5" customWidth="1"/>
    <col min="8183" max="8183" width="8.5" style="5" customWidth="1"/>
    <col min="8184" max="8184" width="83" style="5" customWidth="1"/>
    <col min="8185" max="8189" width="0" style="5" hidden="1" customWidth="1"/>
    <col min="8190" max="8190" width="12" style="5" customWidth="1"/>
    <col min="8191" max="8191" width="13.83203125" style="5" customWidth="1"/>
    <col min="8192" max="8192" width="14" style="5" customWidth="1"/>
    <col min="8193" max="8437" width="8.83203125" style="5"/>
    <col min="8438" max="8438" width="2.5" style="5" customWidth="1"/>
    <col min="8439" max="8439" width="8.5" style="5" customWidth="1"/>
    <col min="8440" max="8440" width="83" style="5" customWidth="1"/>
    <col min="8441" max="8445" width="0" style="5" hidden="1" customWidth="1"/>
    <col min="8446" max="8446" width="12" style="5" customWidth="1"/>
    <col min="8447" max="8447" width="13.83203125" style="5" customWidth="1"/>
    <col min="8448" max="8448" width="14" style="5" customWidth="1"/>
    <col min="8449" max="8693" width="8.83203125" style="5"/>
    <col min="8694" max="8694" width="2.5" style="5" customWidth="1"/>
    <col min="8695" max="8695" width="8.5" style="5" customWidth="1"/>
    <col min="8696" max="8696" width="83" style="5" customWidth="1"/>
    <col min="8697" max="8701" width="0" style="5" hidden="1" customWidth="1"/>
    <col min="8702" max="8702" width="12" style="5" customWidth="1"/>
    <col min="8703" max="8703" width="13.83203125" style="5" customWidth="1"/>
    <col min="8704" max="8704" width="14" style="5" customWidth="1"/>
    <col min="8705" max="8949" width="8.83203125" style="5"/>
    <col min="8950" max="8950" width="2.5" style="5" customWidth="1"/>
    <col min="8951" max="8951" width="8.5" style="5" customWidth="1"/>
    <col min="8952" max="8952" width="83" style="5" customWidth="1"/>
    <col min="8953" max="8957" width="0" style="5" hidden="1" customWidth="1"/>
    <col min="8958" max="8958" width="12" style="5" customWidth="1"/>
    <col min="8959" max="8959" width="13.83203125" style="5" customWidth="1"/>
    <col min="8960" max="8960" width="14" style="5" customWidth="1"/>
    <col min="8961" max="9205" width="8.83203125" style="5"/>
    <col min="9206" max="9206" width="2.5" style="5" customWidth="1"/>
    <col min="9207" max="9207" width="8.5" style="5" customWidth="1"/>
    <col min="9208" max="9208" width="83" style="5" customWidth="1"/>
    <col min="9209" max="9213" width="0" style="5" hidden="1" customWidth="1"/>
    <col min="9214" max="9214" width="12" style="5" customWidth="1"/>
    <col min="9215" max="9215" width="13.83203125" style="5" customWidth="1"/>
    <col min="9216" max="9216" width="14" style="5" customWidth="1"/>
    <col min="9217" max="9461" width="8.83203125" style="5"/>
    <col min="9462" max="9462" width="2.5" style="5" customWidth="1"/>
    <col min="9463" max="9463" width="8.5" style="5" customWidth="1"/>
    <col min="9464" max="9464" width="83" style="5" customWidth="1"/>
    <col min="9465" max="9469" width="0" style="5" hidden="1" customWidth="1"/>
    <col min="9470" max="9470" width="12" style="5" customWidth="1"/>
    <col min="9471" max="9471" width="13.83203125" style="5" customWidth="1"/>
    <col min="9472" max="9472" width="14" style="5" customWidth="1"/>
    <col min="9473" max="9717" width="8.83203125" style="5"/>
    <col min="9718" max="9718" width="2.5" style="5" customWidth="1"/>
    <col min="9719" max="9719" width="8.5" style="5" customWidth="1"/>
    <col min="9720" max="9720" width="83" style="5" customWidth="1"/>
    <col min="9721" max="9725" width="0" style="5" hidden="1" customWidth="1"/>
    <col min="9726" max="9726" width="12" style="5" customWidth="1"/>
    <col min="9727" max="9727" width="13.83203125" style="5" customWidth="1"/>
    <col min="9728" max="9728" width="14" style="5" customWidth="1"/>
    <col min="9729" max="9973" width="8.83203125" style="5"/>
    <col min="9974" max="9974" width="2.5" style="5" customWidth="1"/>
    <col min="9975" max="9975" width="8.5" style="5" customWidth="1"/>
    <col min="9976" max="9976" width="83" style="5" customWidth="1"/>
    <col min="9977" max="9981" width="0" style="5" hidden="1" customWidth="1"/>
    <col min="9982" max="9982" width="12" style="5" customWidth="1"/>
    <col min="9983" max="9983" width="13.83203125" style="5" customWidth="1"/>
    <col min="9984" max="9984" width="14" style="5" customWidth="1"/>
    <col min="9985" max="10229" width="8.83203125" style="5"/>
    <col min="10230" max="10230" width="2.5" style="5" customWidth="1"/>
    <col min="10231" max="10231" width="8.5" style="5" customWidth="1"/>
    <col min="10232" max="10232" width="83" style="5" customWidth="1"/>
    <col min="10233" max="10237" width="0" style="5" hidden="1" customWidth="1"/>
    <col min="10238" max="10238" width="12" style="5" customWidth="1"/>
    <col min="10239" max="10239" width="13.83203125" style="5" customWidth="1"/>
    <col min="10240" max="10240" width="14" style="5" customWidth="1"/>
    <col min="10241" max="10485" width="8.83203125" style="5"/>
    <col min="10486" max="10486" width="2.5" style="5" customWidth="1"/>
    <col min="10487" max="10487" width="8.5" style="5" customWidth="1"/>
    <col min="10488" max="10488" width="83" style="5" customWidth="1"/>
    <col min="10489" max="10493" width="0" style="5" hidden="1" customWidth="1"/>
    <col min="10494" max="10494" width="12" style="5" customWidth="1"/>
    <col min="10495" max="10495" width="13.83203125" style="5" customWidth="1"/>
    <col min="10496" max="10496" width="14" style="5" customWidth="1"/>
    <col min="10497" max="10741" width="8.83203125" style="5"/>
    <col min="10742" max="10742" width="2.5" style="5" customWidth="1"/>
    <col min="10743" max="10743" width="8.5" style="5" customWidth="1"/>
    <col min="10744" max="10744" width="83" style="5" customWidth="1"/>
    <col min="10745" max="10749" width="0" style="5" hidden="1" customWidth="1"/>
    <col min="10750" max="10750" width="12" style="5" customWidth="1"/>
    <col min="10751" max="10751" width="13.83203125" style="5" customWidth="1"/>
    <col min="10752" max="10752" width="14" style="5" customWidth="1"/>
    <col min="10753" max="10997" width="8.83203125" style="5"/>
    <col min="10998" max="10998" width="2.5" style="5" customWidth="1"/>
    <col min="10999" max="10999" width="8.5" style="5" customWidth="1"/>
    <col min="11000" max="11000" width="83" style="5" customWidth="1"/>
    <col min="11001" max="11005" width="0" style="5" hidden="1" customWidth="1"/>
    <col min="11006" max="11006" width="12" style="5" customWidth="1"/>
    <col min="11007" max="11007" width="13.83203125" style="5" customWidth="1"/>
    <col min="11008" max="11008" width="14" style="5" customWidth="1"/>
    <col min="11009" max="11253" width="8.83203125" style="5"/>
    <col min="11254" max="11254" width="2.5" style="5" customWidth="1"/>
    <col min="11255" max="11255" width="8.5" style="5" customWidth="1"/>
    <col min="11256" max="11256" width="83" style="5" customWidth="1"/>
    <col min="11257" max="11261" width="0" style="5" hidden="1" customWidth="1"/>
    <col min="11262" max="11262" width="12" style="5" customWidth="1"/>
    <col min="11263" max="11263" width="13.83203125" style="5" customWidth="1"/>
    <col min="11264" max="11264" width="14" style="5" customWidth="1"/>
    <col min="11265" max="11509" width="8.83203125" style="5"/>
    <col min="11510" max="11510" width="2.5" style="5" customWidth="1"/>
    <col min="11511" max="11511" width="8.5" style="5" customWidth="1"/>
    <col min="11512" max="11512" width="83" style="5" customWidth="1"/>
    <col min="11513" max="11517" width="0" style="5" hidden="1" customWidth="1"/>
    <col min="11518" max="11518" width="12" style="5" customWidth="1"/>
    <col min="11519" max="11519" width="13.83203125" style="5" customWidth="1"/>
    <col min="11520" max="11520" width="14" style="5" customWidth="1"/>
    <col min="11521" max="11765" width="8.83203125" style="5"/>
    <col min="11766" max="11766" width="2.5" style="5" customWidth="1"/>
    <col min="11767" max="11767" width="8.5" style="5" customWidth="1"/>
    <col min="11768" max="11768" width="83" style="5" customWidth="1"/>
    <col min="11769" max="11773" width="0" style="5" hidden="1" customWidth="1"/>
    <col min="11774" max="11774" width="12" style="5" customWidth="1"/>
    <col min="11775" max="11775" width="13.83203125" style="5" customWidth="1"/>
    <col min="11776" max="11776" width="14" style="5" customWidth="1"/>
    <col min="11777" max="12021" width="8.83203125" style="5"/>
    <col min="12022" max="12022" width="2.5" style="5" customWidth="1"/>
    <col min="12023" max="12023" width="8.5" style="5" customWidth="1"/>
    <col min="12024" max="12024" width="83" style="5" customWidth="1"/>
    <col min="12025" max="12029" width="0" style="5" hidden="1" customWidth="1"/>
    <col min="12030" max="12030" width="12" style="5" customWidth="1"/>
    <col min="12031" max="12031" width="13.83203125" style="5" customWidth="1"/>
    <col min="12032" max="12032" width="14" style="5" customWidth="1"/>
    <col min="12033" max="12277" width="8.83203125" style="5"/>
    <col min="12278" max="12278" width="2.5" style="5" customWidth="1"/>
    <col min="12279" max="12279" width="8.5" style="5" customWidth="1"/>
    <col min="12280" max="12280" width="83" style="5" customWidth="1"/>
    <col min="12281" max="12285" width="0" style="5" hidden="1" customWidth="1"/>
    <col min="12286" max="12286" width="12" style="5" customWidth="1"/>
    <col min="12287" max="12287" width="13.83203125" style="5" customWidth="1"/>
    <col min="12288" max="12288" width="14" style="5" customWidth="1"/>
    <col min="12289" max="12533" width="8.83203125" style="5"/>
    <col min="12534" max="12534" width="2.5" style="5" customWidth="1"/>
    <col min="12535" max="12535" width="8.5" style="5" customWidth="1"/>
    <col min="12536" max="12536" width="83" style="5" customWidth="1"/>
    <col min="12537" max="12541" width="0" style="5" hidden="1" customWidth="1"/>
    <col min="12542" max="12542" width="12" style="5" customWidth="1"/>
    <col min="12543" max="12543" width="13.83203125" style="5" customWidth="1"/>
    <col min="12544" max="12544" width="14" style="5" customWidth="1"/>
    <col min="12545" max="12789" width="8.83203125" style="5"/>
    <col min="12790" max="12790" width="2.5" style="5" customWidth="1"/>
    <col min="12791" max="12791" width="8.5" style="5" customWidth="1"/>
    <col min="12792" max="12792" width="83" style="5" customWidth="1"/>
    <col min="12793" max="12797" width="0" style="5" hidden="1" customWidth="1"/>
    <col min="12798" max="12798" width="12" style="5" customWidth="1"/>
    <col min="12799" max="12799" width="13.83203125" style="5" customWidth="1"/>
    <col min="12800" max="12800" width="14" style="5" customWidth="1"/>
    <col min="12801" max="13045" width="8.83203125" style="5"/>
    <col min="13046" max="13046" width="2.5" style="5" customWidth="1"/>
    <col min="13047" max="13047" width="8.5" style="5" customWidth="1"/>
    <col min="13048" max="13048" width="83" style="5" customWidth="1"/>
    <col min="13049" max="13053" width="0" style="5" hidden="1" customWidth="1"/>
    <col min="13054" max="13054" width="12" style="5" customWidth="1"/>
    <col min="13055" max="13055" width="13.83203125" style="5" customWidth="1"/>
    <col min="13056" max="13056" width="14" style="5" customWidth="1"/>
    <col min="13057" max="13301" width="8.83203125" style="5"/>
    <col min="13302" max="13302" width="2.5" style="5" customWidth="1"/>
    <col min="13303" max="13303" width="8.5" style="5" customWidth="1"/>
    <col min="13304" max="13304" width="83" style="5" customWidth="1"/>
    <col min="13305" max="13309" width="0" style="5" hidden="1" customWidth="1"/>
    <col min="13310" max="13310" width="12" style="5" customWidth="1"/>
    <col min="13311" max="13311" width="13.83203125" style="5" customWidth="1"/>
    <col min="13312" max="13312" width="14" style="5" customWidth="1"/>
    <col min="13313" max="13557" width="8.83203125" style="5"/>
    <col min="13558" max="13558" width="2.5" style="5" customWidth="1"/>
    <col min="13559" max="13559" width="8.5" style="5" customWidth="1"/>
    <col min="13560" max="13560" width="83" style="5" customWidth="1"/>
    <col min="13561" max="13565" width="0" style="5" hidden="1" customWidth="1"/>
    <col min="13566" max="13566" width="12" style="5" customWidth="1"/>
    <col min="13567" max="13567" width="13.83203125" style="5" customWidth="1"/>
    <col min="13568" max="13568" width="14" style="5" customWidth="1"/>
    <col min="13569" max="13813" width="8.83203125" style="5"/>
    <col min="13814" max="13814" width="2.5" style="5" customWidth="1"/>
    <col min="13815" max="13815" width="8.5" style="5" customWidth="1"/>
    <col min="13816" max="13816" width="83" style="5" customWidth="1"/>
    <col min="13817" max="13821" width="0" style="5" hidden="1" customWidth="1"/>
    <col min="13822" max="13822" width="12" style="5" customWidth="1"/>
    <col min="13823" max="13823" width="13.83203125" style="5" customWidth="1"/>
    <col min="13824" max="13824" width="14" style="5" customWidth="1"/>
    <col min="13825" max="14069" width="8.83203125" style="5"/>
    <col min="14070" max="14070" width="2.5" style="5" customWidth="1"/>
    <col min="14071" max="14071" width="8.5" style="5" customWidth="1"/>
    <col min="14072" max="14072" width="83" style="5" customWidth="1"/>
    <col min="14073" max="14077" width="0" style="5" hidden="1" customWidth="1"/>
    <col min="14078" max="14078" width="12" style="5" customWidth="1"/>
    <col min="14079" max="14079" width="13.83203125" style="5" customWidth="1"/>
    <col min="14080" max="14080" width="14" style="5" customWidth="1"/>
    <col min="14081" max="14325" width="8.83203125" style="5"/>
    <col min="14326" max="14326" width="2.5" style="5" customWidth="1"/>
    <col min="14327" max="14327" width="8.5" style="5" customWidth="1"/>
    <col min="14328" max="14328" width="83" style="5" customWidth="1"/>
    <col min="14329" max="14333" width="0" style="5" hidden="1" customWidth="1"/>
    <col min="14334" max="14334" width="12" style="5" customWidth="1"/>
    <col min="14335" max="14335" width="13.83203125" style="5" customWidth="1"/>
    <col min="14336" max="14336" width="14" style="5" customWidth="1"/>
    <col min="14337" max="14581" width="8.83203125" style="5"/>
    <col min="14582" max="14582" width="2.5" style="5" customWidth="1"/>
    <col min="14583" max="14583" width="8.5" style="5" customWidth="1"/>
    <col min="14584" max="14584" width="83" style="5" customWidth="1"/>
    <col min="14585" max="14589" width="0" style="5" hidden="1" customWidth="1"/>
    <col min="14590" max="14590" width="12" style="5" customWidth="1"/>
    <col min="14591" max="14591" width="13.83203125" style="5" customWidth="1"/>
    <col min="14592" max="14592" width="14" style="5" customWidth="1"/>
    <col min="14593" max="14837" width="8.83203125" style="5"/>
    <col min="14838" max="14838" width="2.5" style="5" customWidth="1"/>
    <col min="14839" max="14839" width="8.5" style="5" customWidth="1"/>
    <col min="14840" max="14840" width="83" style="5" customWidth="1"/>
    <col min="14841" max="14845" width="0" style="5" hidden="1" customWidth="1"/>
    <col min="14846" max="14846" width="12" style="5" customWidth="1"/>
    <col min="14847" max="14847" width="13.83203125" style="5" customWidth="1"/>
    <col min="14848" max="14848" width="14" style="5" customWidth="1"/>
    <col min="14849" max="15093" width="8.83203125" style="5"/>
    <col min="15094" max="15094" width="2.5" style="5" customWidth="1"/>
    <col min="15095" max="15095" width="8.5" style="5" customWidth="1"/>
    <col min="15096" max="15096" width="83" style="5" customWidth="1"/>
    <col min="15097" max="15101" width="0" style="5" hidden="1" customWidth="1"/>
    <col min="15102" max="15102" width="12" style="5" customWidth="1"/>
    <col min="15103" max="15103" width="13.83203125" style="5" customWidth="1"/>
    <col min="15104" max="15104" width="14" style="5" customWidth="1"/>
    <col min="15105" max="15349" width="8.83203125" style="5"/>
    <col min="15350" max="15350" width="2.5" style="5" customWidth="1"/>
    <col min="15351" max="15351" width="8.5" style="5" customWidth="1"/>
    <col min="15352" max="15352" width="83" style="5" customWidth="1"/>
    <col min="15353" max="15357" width="0" style="5" hidden="1" customWidth="1"/>
    <col min="15358" max="15358" width="12" style="5" customWidth="1"/>
    <col min="15359" max="15359" width="13.83203125" style="5" customWidth="1"/>
    <col min="15360" max="15360" width="14" style="5" customWidth="1"/>
    <col min="15361" max="15605" width="8.83203125" style="5"/>
    <col min="15606" max="15606" width="2.5" style="5" customWidth="1"/>
    <col min="15607" max="15607" width="8.5" style="5" customWidth="1"/>
    <col min="15608" max="15608" width="83" style="5" customWidth="1"/>
    <col min="15609" max="15613" width="0" style="5" hidden="1" customWidth="1"/>
    <col min="15614" max="15614" width="12" style="5" customWidth="1"/>
    <col min="15615" max="15615" width="13.83203125" style="5" customWidth="1"/>
    <col min="15616" max="15616" width="14" style="5" customWidth="1"/>
    <col min="15617" max="15861" width="8.83203125" style="5"/>
    <col min="15862" max="15862" width="2.5" style="5" customWidth="1"/>
    <col min="15863" max="15863" width="8.5" style="5" customWidth="1"/>
    <col min="15864" max="15864" width="83" style="5" customWidth="1"/>
    <col min="15865" max="15869" width="0" style="5" hidden="1" customWidth="1"/>
    <col min="15870" max="15870" width="12" style="5" customWidth="1"/>
    <col min="15871" max="15871" width="13.83203125" style="5" customWidth="1"/>
    <col min="15872" max="15872" width="14" style="5" customWidth="1"/>
    <col min="15873" max="16117" width="8.83203125" style="5"/>
    <col min="16118" max="16118" width="2.5" style="5" customWidth="1"/>
    <col min="16119" max="16119" width="8.5" style="5" customWidth="1"/>
    <col min="16120" max="16120" width="83" style="5" customWidth="1"/>
    <col min="16121" max="16125" width="0" style="5" hidden="1" customWidth="1"/>
    <col min="16126" max="16126" width="12" style="5" customWidth="1"/>
    <col min="16127" max="16127" width="13.83203125" style="5" customWidth="1"/>
    <col min="16128" max="16128" width="14" style="5" customWidth="1"/>
    <col min="16129" max="16384" width="8.83203125" style="5"/>
  </cols>
  <sheetData>
    <row r="1" spans="1:16128" ht="23" x14ac:dyDescent="0.2">
      <c r="B1" s="38" t="s">
        <v>138</v>
      </c>
    </row>
    <row r="2" spans="1:16128" ht="44.25" customHeight="1" x14ac:dyDescent="0.2">
      <c r="H2" s="157" t="s">
        <v>144</v>
      </c>
      <c r="I2" s="157"/>
      <c r="J2" s="157"/>
    </row>
    <row r="3" spans="1:16128" ht="40.5" customHeight="1" x14ac:dyDescent="0.2">
      <c r="E3" s="156" t="s">
        <v>140</v>
      </c>
      <c r="F3" s="156"/>
      <c r="G3" s="159"/>
      <c r="H3" s="99" t="s">
        <v>141</v>
      </c>
      <c r="I3" s="99" t="s">
        <v>142</v>
      </c>
      <c r="J3" s="100" t="s">
        <v>9</v>
      </c>
    </row>
    <row r="4" spans="1:16128" x14ac:dyDescent="0.2">
      <c r="A4" s="101" t="s">
        <v>6</v>
      </c>
      <c r="B4" s="102" t="s">
        <v>7</v>
      </c>
      <c r="C4" s="101" t="s">
        <v>8</v>
      </c>
      <c r="D4" s="103" t="s">
        <v>130</v>
      </c>
      <c r="E4" s="104" t="s">
        <v>1</v>
      </c>
      <c r="F4" s="105" t="s">
        <v>0</v>
      </c>
      <c r="G4" s="106" t="s">
        <v>5</v>
      </c>
      <c r="H4" s="158" t="s">
        <v>0</v>
      </c>
      <c r="I4" s="158"/>
      <c r="J4" s="107" t="s">
        <v>1</v>
      </c>
      <c r="L4" s="34"/>
    </row>
    <row r="5" spans="1:16128" s="4" customFormat="1" x14ac:dyDescent="0.2">
      <c r="A5" s="108">
        <v>9603</v>
      </c>
      <c r="B5" s="94" t="s">
        <v>52</v>
      </c>
      <c r="C5" s="93" t="s">
        <v>53</v>
      </c>
      <c r="D5" s="95" t="s">
        <v>2</v>
      </c>
      <c r="E5" s="96">
        <v>5520.88</v>
      </c>
      <c r="F5" s="97">
        <v>113156.26</v>
      </c>
      <c r="G5" s="98">
        <v>118677.14</v>
      </c>
      <c r="H5" s="109">
        <v>0</v>
      </c>
      <c r="I5" s="109">
        <v>0</v>
      </c>
      <c r="J5" s="110">
        <v>5520.88</v>
      </c>
      <c r="L5" s="34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</row>
    <row r="6" spans="1:16128" s="4" customFormat="1" x14ac:dyDescent="0.2">
      <c r="A6" s="108">
        <v>9604</v>
      </c>
      <c r="B6" s="94" t="s">
        <v>54</v>
      </c>
      <c r="C6" s="93" t="s">
        <v>55</v>
      </c>
      <c r="D6" s="95" t="s">
        <v>2</v>
      </c>
      <c r="E6" s="96">
        <v>8612.4500000000007</v>
      </c>
      <c r="F6" s="97">
        <v>1829.82</v>
      </c>
      <c r="G6" s="98">
        <v>10442.27</v>
      </c>
      <c r="H6" s="109">
        <v>0</v>
      </c>
      <c r="I6" s="109">
        <v>1829.82</v>
      </c>
      <c r="J6" s="110">
        <v>8612.4500000000007</v>
      </c>
      <c r="L6" s="34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</row>
    <row r="7" spans="1:16128" s="4" customFormat="1" hidden="1" x14ac:dyDescent="0.2">
      <c r="A7" s="108">
        <v>9605</v>
      </c>
      <c r="B7" s="94" t="s">
        <v>56</v>
      </c>
      <c r="C7" s="93" t="s">
        <v>57</v>
      </c>
      <c r="D7" s="95" t="s">
        <v>2</v>
      </c>
      <c r="E7" s="96">
        <v>0</v>
      </c>
      <c r="F7" s="97">
        <v>0</v>
      </c>
      <c r="G7" s="98">
        <v>0</v>
      </c>
      <c r="H7" s="109"/>
      <c r="I7" s="109"/>
      <c r="J7" s="117"/>
      <c r="L7" s="34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</row>
    <row r="8" spans="1:16128" s="1" customFormat="1" x14ac:dyDescent="0.2">
      <c r="A8" s="108">
        <v>9630</v>
      </c>
      <c r="B8" s="94" t="s">
        <v>106</v>
      </c>
      <c r="C8" s="93" t="s">
        <v>107</v>
      </c>
      <c r="D8" s="95" t="s">
        <v>2</v>
      </c>
      <c r="E8" s="96">
        <v>934961.69</v>
      </c>
      <c r="F8" s="97">
        <v>29264.73</v>
      </c>
      <c r="G8" s="98">
        <v>964226.41999999993</v>
      </c>
      <c r="H8" s="109">
        <v>17244.55</v>
      </c>
      <c r="I8" s="118">
        <v>0</v>
      </c>
      <c r="J8" s="110">
        <v>755977.72</v>
      </c>
      <c r="L8" s="34"/>
    </row>
    <row r="9" spans="1:16128" s="4" customFormat="1" x14ac:dyDescent="0.2">
      <c r="A9" s="108">
        <v>9590</v>
      </c>
      <c r="B9" s="94" t="s">
        <v>50</v>
      </c>
      <c r="C9" s="93" t="s">
        <v>51</v>
      </c>
      <c r="D9" s="95" t="s">
        <v>2</v>
      </c>
      <c r="E9" s="96">
        <v>0</v>
      </c>
      <c r="F9" s="97">
        <v>0</v>
      </c>
      <c r="G9" s="98">
        <v>0</v>
      </c>
      <c r="H9" s="109">
        <v>0</v>
      </c>
      <c r="I9" s="109">
        <v>0</v>
      </c>
      <c r="J9" s="117">
        <v>0</v>
      </c>
      <c r="L9" s="34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</row>
    <row r="10" spans="1:16128" s="4" customFormat="1" x14ac:dyDescent="0.2">
      <c r="A10" s="108">
        <v>9606</v>
      </c>
      <c r="B10" s="94" t="s">
        <v>58</v>
      </c>
      <c r="C10" s="93" t="s">
        <v>59</v>
      </c>
      <c r="D10" s="95" t="s">
        <v>2</v>
      </c>
      <c r="E10" s="96">
        <v>4005.26</v>
      </c>
      <c r="F10" s="119">
        <v>0</v>
      </c>
      <c r="G10" s="98">
        <v>4005.26</v>
      </c>
      <c r="H10" s="109">
        <v>0</v>
      </c>
      <c r="I10" s="109">
        <v>0</v>
      </c>
      <c r="J10" s="110">
        <v>3526.91</v>
      </c>
      <c r="L10" s="34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</row>
    <row r="11" spans="1:16128" s="4" customFormat="1" x14ac:dyDescent="0.2">
      <c r="A11" s="93"/>
      <c r="B11" s="94"/>
      <c r="C11" s="93"/>
      <c r="D11" s="113" t="s">
        <v>2</v>
      </c>
      <c r="E11" s="114">
        <f>SUM(E5:E10)</f>
        <v>953100.27999999991</v>
      </c>
      <c r="F11" s="115">
        <f>SUM(F5:F10)</f>
        <v>144250.81</v>
      </c>
      <c r="G11" s="116">
        <f t="shared" ref="G5:G11" si="0">E11+F11</f>
        <v>1097351.0899999999</v>
      </c>
      <c r="H11" s="115">
        <v>17244.55</v>
      </c>
      <c r="I11" s="115">
        <v>1829.82</v>
      </c>
      <c r="J11" s="114">
        <f>SUM(J5:J10)</f>
        <v>773637.96</v>
      </c>
      <c r="L11" s="34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</row>
  </sheetData>
  <mergeCells count="3">
    <mergeCell ref="H2:J2"/>
    <mergeCell ref="E3:G3"/>
    <mergeCell ref="H4:I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8E55-BABE-1140-85AF-56A10FC83196}">
  <dimension ref="A1:AG12"/>
  <sheetViews>
    <sheetView zoomScale="140" zoomScaleNormal="140" workbookViewId="0">
      <pane xSplit="3" topLeftCell="D1" activePane="topRight" state="frozen"/>
      <selection activeCell="B1" sqref="B1"/>
      <selection pane="topRight" activeCell="E5" sqref="E5:J6"/>
    </sheetView>
  </sheetViews>
  <sheetFormatPr baseColWidth="10" defaultColWidth="8.83203125" defaultRowHeight="15" x14ac:dyDescent="0.2"/>
  <cols>
    <col min="1" max="1" width="8.6640625" style="1" bestFit="1" customWidth="1"/>
    <col min="2" max="2" width="65" style="14" customWidth="1"/>
    <col min="3" max="3" width="40.5" style="1" hidden="1" customWidth="1"/>
    <col min="4" max="4" width="8.5" style="2" customWidth="1"/>
    <col min="5" max="5" width="15.5" style="6" customWidth="1"/>
    <col min="6" max="6" width="15.6640625" style="3" customWidth="1"/>
    <col min="7" max="7" width="17" style="7" customWidth="1"/>
    <col min="8" max="8" width="13.5" style="19" customWidth="1"/>
    <col min="9" max="9" width="16.5" style="19" customWidth="1"/>
    <col min="10" max="10" width="15.5" style="13" customWidth="1"/>
    <col min="11" max="11" width="8.83203125" style="4"/>
    <col min="12" max="12" width="13.83203125" style="4" hidden="1" customWidth="1"/>
    <col min="13" max="28" width="8.83203125" style="4"/>
    <col min="29" max="245" width="8.83203125" style="5"/>
    <col min="246" max="246" width="2.5" style="5" customWidth="1"/>
    <col min="247" max="247" width="8.5" style="5" customWidth="1"/>
    <col min="248" max="248" width="83" style="5" customWidth="1"/>
    <col min="249" max="253" width="0" style="5" hidden="1" customWidth="1"/>
    <col min="254" max="254" width="12" style="5" customWidth="1"/>
    <col min="255" max="255" width="13.83203125" style="5" customWidth="1"/>
    <col min="256" max="256" width="14" style="5" customWidth="1"/>
    <col min="257" max="501" width="8.83203125" style="5"/>
    <col min="502" max="502" width="2.5" style="5" customWidth="1"/>
    <col min="503" max="503" width="8.5" style="5" customWidth="1"/>
    <col min="504" max="504" width="83" style="5" customWidth="1"/>
    <col min="505" max="509" width="0" style="5" hidden="1" customWidth="1"/>
    <col min="510" max="510" width="12" style="5" customWidth="1"/>
    <col min="511" max="511" width="13.83203125" style="5" customWidth="1"/>
    <col min="512" max="512" width="14" style="5" customWidth="1"/>
    <col min="513" max="757" width="8.83203125" style="5"/>
    <col min="758" max="758" width="2.5" style="5" customWidth="1"/>
    <col min="759" max="759" width="8.5" style="5" customWidth="1"/>
    <col min="760" max="760" width="83" style="5" customWidth="1"/>
    <col min="761" max="765" width="0" style="5" hidden="1" customWidth="1"/>
    <col min="766" max="766" width="12" style="5" customWidth="1"/>
    <col min="767" max="767" width="13.83203125" style="5" customWidth="1"/>
    <col min="768" max="768" width="14" style="5" customWidth="1"/>
    <col min="769" max="1013" width="8.83203125" style="5"/>
    <col min="1014" max="1014" width="2.5" style="5" customWidth="1"/>
    <col min="1015" max="1015" width="8.5" style="5" customWidth="1"/>
    <col min="1016" max="1016" width="83" style="5" customWidth="1"/>
    <col min="1017" max="1021" width="0" style="5" hidden="1" customWidth="1"/>
    <col min="1022" max="1022" width="12" style="5" customWidth="1"/>
    <col min="1023" max="1023" width="13.83203125" style="5" customWidth="1"/>
    <col min="1024" max="1024" width="14" style="5" customWidth="1"/>
    <col min="1025" max="1269" width="8.83203125" style="5"/>
    <col min="1270" max="1270" width="2.5" style="5" customWidth="1"/>
    <col min="1271" max="1271" width="8.5" style="5" customWidth="1"/>
    <col min="1272" max="1272" width="83" style="5" customWidth="1"/>
    <col min="1273" max="1277" width="0" style="5" hidden="1" customWidth="1"/>
    <col min="1278" max="1278" width="12" style="5" customWidth="1"/>
    <col min="1279" max="1279" width="13.83203125" style="5" customWidth="1"/>
    <col min="1280" max="1280" width="14" style="5" customWidth="1"/>
    <col min="1281" max="1525" width="8.83203125" style="5"/>
    <col min="1526" max="1526" width="2.5" style="5" customWidth="1"/>
    <col min="1527" max="1527" width="8.5" style="5" customWidth="1"/>
    <col min="1528" max="1528" width="83" style="5" customWidth="1"/>
    <col min="1529" max="1533" width="0" style="5" hidden="1" customWidth="1"/>
    <col min="1534" max="1534" width="12" style="5" customWidth="1"/>
    <col min="1535" max="1535" width="13.83203125" style="5" customWidth="1"/>
    <col min="1536" max="1536" width="14" style="5" customWidth="1"/>
    <col min="1537" max="1781" width="8.83203125" style="5"/>
    <col min="1782" max="1782" width="2.5" style="5" customWidth="1"/>
    <col min="1783" max="1783" width="8.5" style="5" customWidth="1"/>
    <col min="1784" max="1784" width="83" style="5" customWidth="1"/>
    <col min="1785" max="1789" width="0" style="5" hidden="1" customWidth="1"/>
    <col min="1790" max="1790" width="12" style="5" customWidth="1"/>
    <col min="1791" max="1791" width="13.83203125" style="5" customWidth="1"/>
    <col min="1792" max="1792" width="14" style="5" customWidth="1"/>
    <col min="1793" max="2037" width="8.83203125" style="5"/>
    <col min="2038" max="2038" width="2.5" style="5" customWidth="1"/>
    <col min="2039" max="2039" width="8.5" style="5" customWidth="1"/>
    <col min="2040" max="2040" width="83" style="5" customWidth="1"/>
    <col min="2041" max="2045" width="0" style="5" hidden="1" customWidth="1"/>
    <col min="2046" max="2046" width="12" style="5" customWidth="1"/>
    <col min="2047" max="2047" width="13.83203125" style="5" customWidth="1"/>
    <col min="2048" max="2048" width="14" style="5" customWidth="1"/>
    <col min="2049" max="2293" width="8.83203125" style="5"/>
    <col min="2294" max="2294" width="2.5" style="5" customWidth="1"/>
    <col min="2295" max="2295" width="8.5" style="5" customWidth="1"/>
    <col min="2296" max="2296" width="83" style="5" customWidth="1"/>
    <col min="2297" max="2301" width="0" style="5" hidden="1" customWidth="1"/>
    <col min="2302" max="2302" width="12" style="5" customWidth="1"/>
    <col min="2303" max="2303" width="13.83203125" style="5" customWidth="1"/>
    <col min="2304" max="2304" width="14" style="5" customWidth="1"/>
    <col min="2305" max="2549" width="8.83203125" style="5"/>
    <col min="2550" max="2550" width="2.5" style="5" customWidth="1"/>
    <col min="2551" max="2551" width="8.5" style="5" customWidth="1"/>
    <col min="2552" max="2552" width="83" style="5" customWidth="1"/>
    <col min="2553" max="2557" width="0" style="5" hidden="1" customWidth="1"/>
    <col min="2558" max="2558" width="12" style="5" customWidth="1"/>
    <col min="2559" max="2559" width="13.83203125" style="5" customWidth="1"/>
    <col min="2560" max="2560" width="14" style="5" customWidth="1"/>
    <col min="2561" max="2805" width="8.83203125" style="5"/>
    <col min="2806" max="2806" width="2.5" style="5" customWidth="1"/>
    <col min="2807" max="2807" width="8.5" style="5" customWidth="1"/>
    <col min="2808" max="2808" width="83" style="5" customWidth="1"/>
    <col min="2809" max="2813" width="0" style="5" hidden="1" customWidth="1"/>
    <col min="2814" max="2814" width="12" style="5" customWidth="1"/>
    <col min="2815" max="2815" width="13.83203125" style="5" customWidth="1"/>
    <col min="2816" max="2816" width="14" style="5" customWidth="1"/>
    <col min="2817" max="3061" width="8.83203125" style="5"/>
    <col min="3062" max="3062" width="2.5" style="5" customWidth="1"/>
    <col min="3063" max="3063" width="8.5" style="5" customWidth="1"/>
    <col min="3064" max="3064" width="83" style="5" customWidth="1"/>
    <col min="3065" max="3069" width="0" style="5" hidden="1" customWidth="1"/>
    <col min="3070" max="3070" width="12" style="5" customWidth="1"/>
    <col min="3071" max="3071" width="13.83203125" style="5" customWidth="1"/>
    <col min="3072" max="3072" width="14" style="5" customWidth="1"/>
    <col min="3073" max="3317" width="8.83203125" style="5"/>
    <col min="3318" max="3318" width="2.5" style="5" customWidth="1"/>
    <col min="3319" max="3319" width="8.5" style="5" customWidth="1"/>
    <col min="3320" max="3320" width="83" style="5" customWidth="1"/>
    <col min="3321" max="3325" width="0" style="5" hidden="1" customWidth="1"/>
    <col min="3326" max="3326" width="12" style="5" customWidth="1"/>
    <col min="3327" max="3327" width="13.83203125" style="5" customWidth="1"/>
    <col min="3328" max="3328" width="14" style="5" customWidth="1"/>
    <col min="3329" max="3573" width="8.83203125" style="5"/>
    <col min="3574" max="3574" width="2.5" style="5" customWidth="1"/>
    <col min="3575" max="3575" width="8.5" style="5" customWidth="1"/>
    <col min="3576" max="3576" width="83" style="5" customWidth="1"/>
    <col min="3577" max="3581" width="0" style="5" hidden="1" customWidth="1"/>
    <col min="3582" max="3582" width="12" style="5" customWidth="1"/>
    <col min="3583" max="3583" width="13.83203125" style="5" customWidth="1"/>
    <col min="3584" max="3584" width="14" style="5" customWidth="1"/>
    <col min="3585" max="3829" width="8.83203125" style="5"/>
    <col min="3830" max="3830" width="2.5" style="5" customWidth="1"/>
    <col min="3831" max="3831" width="8.5" style="5" customWidth="1"/>
    <col min="3832" max="3832" width="83" style="5" customWidth="1"/>
    <col min="3833" max="3837" width="0" style="5" hidden="1" customWidth="1"/>
    <col min="3838" max="3838" width="12" style="5" customWidth="1"/>
    <col min="3839" max="3839" width="13.83203125" style="5" customWidth="1"/>
    <col min="3840" max="3840" width="14" style="5" customWidth="1"/>
    <col min="3841" max="4085" width="8.83203125" style="5"/>
    <col min="4086" max="4086" width="2.5" style="5" customWidth="1"/>
    <col min="4087" max="4087" width="8.5" style="5" customWidth="1"/>
    <col min="4088" max="4088" width="83" style="5" customWidth="1"/>
    <col min="4089" max="4093" width="0" style="5" hidden="1" customWidth="1"/>
    <col min="4094" max="4094" width="12" style="5" customWidth="1"/>
    <col min="4095" max="4095" width="13.83203125" style="5" customWidth="1"/>
    <col min="4096" max="4096" width="14" style="5" customWidth="1"/>
    <col min="4097" max="4341" width="8.83203125" style="5"/>
    <col min="4342" max="4342" width="2.5" style="5" customWidth="1"/>
    <col min="4343" max="4343" width="8.5" style="5" customWidth="1"/>
    <col min="4344" max="4344" width="83" style="5" customWidth="1"/>
    <col min="4345" max="4349" width="0" style="5" hidden="1" customWidth="1"/>
    <col min="4350" max="4350" width="12" style="5" customWidth="1"/>
    <col min="4351" max="4351" width="13.83203125" style="5" customWidth="1"/>
    <col min="4352" max="4352" width="14" style="5" customWidth="1"/>
    <col min="4353" max="4597" width="8.83203125" style="5"/>
    <col min="4598" max="4598" width="2.5" style="5" customWidth="1"/>
    <col min="4599" max="4599" width="8.5" style="5" customWidth="1"/>
    <col min="4600" max="4600" width="83" style="5" customWidth="1"/>
    <col min="4601" max="4605" width="0" style="5" hidden="1" customWidth="1"/>
    <col min="4606" max="4606" width="12" style="5" customWidth="1"/>
    <col min="4607" max="4607" width="13.83203125" style="5" customWidth="1"/>
    <col min="4608" max="4608" width="14" style="5" customWidth="1"/>
    <col min="4609" max="4853" width="8.83203125" style="5"/>
    <col min="4854" max="4854" width="2.5" style="5" customWidth="1"/>
    <col min="4855" max="4855" width="8.5" style="5" customWidth="1"/>
    <col min="4856" max="4856" width="83" style="5" customWidth="1"/>
    <col min="4857" max="4861" width="0" style="5" hidden="1" customWidth="1"/>
    <col min="4862" max="4862" width="12" style="5" customWidth="1"/>
    <col min="4863" max="4863" width="13.83203125" style="5" customWidth="1"/>
    <col min="4864" max="4864" width="14" style="5" customWidth="1"/>
    <col min="4865" max="5109" width="8.83203125" style="5"/>
    <col min="5110" max="5110" width="2.5" style="5" customWidth="1"/>
    <col min="5111" max="5111" width="8.5" style="5" customWidth="1"/>
    <col min="5112" max="5112" width="83" style="5" customWidth="1"/>
    <col min="5113" max="5117" width="0" style="5" hidden="1" customWidth="1"/>
    <col min="5118" max="5118" width="12" style="5" customWidth="1"/>
    <col min="5119" max="5119" width="13.83203125" style="5" customWidth="1"/>
    <col min="5120" max="5120" width="14" style="5" customWidth="1"/>
    <col min="5121" max="5365" width="8.83203125" style="5"/>
    <col min="5366" max="5366" width="2.5" style="5" customWidth="1"/>
    <col min="5367" max="5367" width="8.5" style="5" customWidth="1"/>
    <col min="5368" max="5368" width="83" style="5" customWidth="1"/>
    <col min="5369" max="5373" width="0" style="5" hidden="1" customWidth="1"/>
    <col min="5374" max="5374" width="12" style="5" customWidth="1"/>
    <col min="5375" max="5375" width="13.83203125" style="5" customWidth="1"/>
    <col min="5376" max="5376" width="14" style="5" customWidth="1"/>
    <col min="5377" max="5621" width="8.83203125" style="5"/>
    <col min="5622" max="5622" width="2.5" style="5" customWidth="1"/>
    <col min="5623" max="5623" width="8.5" style="5" customWidth="1"/>
    <col min="5624" max="5624" width="83" style="5" customWidth="1"/>
    <col min="5625" max="5629" width="0" style="5" hidden="1" customWidth="1"/>
    <col min="5630" max="5630" width="12" style="5" customWidth="1"/>
    <col min="5631" max="5631" width="13.83203125" style="5" customWidth="1"/>
    <col min="5632" max="5632" width="14" style="5" customWidth="1"/>
    <col min="5633" max="5877" width="8.83203125" style="5"/>
    <col min="5878" max="5878" width="2.5" style="5" customWidth="1"/>
    <col min="5879" max="5879" width="8.5" style="5" customWidth="1"/>
    <col min="5880" max="5880" width="83" style="5" customWidth="1"/>
    <col min="5881" max="5885" width="0" style="5" hidden="1" customWidth="1"/>
    <col min="5886" max="5886" width="12" style="5" customWidth="1"/>
    <col min="5887" max="5887" width="13.83203125" style="5" customWidth="1"/>
    <col min="5888" max="5888" width="14" style="5" customWidth="1"/>
    <col min="5889" max="6133" width="8.83203125" style="5"/>
    <col min="6134" max="6134" width="2.5" style="5" customWidth="1"/>
    <col min="6135" max="6135" width="8.5" style="5" customWidth="1"/>
    <col min="6136" max="6136" width="83" style="5" customWidth="1"/>
    <col min="6137" max="6141" width="0" style="5" hidden="1" customWidth="1"/>
    <col min="6142" max="6142" width="12" style="5" customWidth="1"/>
    <col min="6143" max="6143" width="13.83203125" style="5" customWidth="1"/>
    <col min="6144" max="6144" width="14" style="5" customWidth="1"/>
    <col min="6145" max="6389" width="8.83203125" style="5"/>
    <col min="6390" max="6390" width="2.5" style="5" customWidth="1"/>
    <col min="6391" max="6391" width="8.5" style="5" customWidth="1"/>
    <col min="6392" max="6392" width="83" style="5" customWidth="1"/>
    <col min="6393" max="6397" width="0" style="5" hidden="1" customWidth="1"/>
    <col min="6398" max="6398" width="12" style="5" customWidth="1"/>
    <col min="6399" max="6399" width="13.83203125" style="5" customWidth="1"/>
    <col min="6400" max="6400" width="14" style="5" customWidth="1"/>
    <col min="6401" max="6645" width="8.83203125" style="5"/>
    <col min="6646" max="6646" width="2.5" style="5" customWidth="1"/>
    <col min="6647" max="6647" width="8.5" style="5" customWidth="1"/>
    <col min="6648" max="6648" width="83" style="5" customWidth="1"/>
    <col min="6649" max="6653" width="0" style="5" hidden="1" customWidth="1"/>
    <col min="6654" max="6654" width="12" style="5" customWidth="1"/>
    <col min="6655" max="6655" width="13.83203125" style="5" customWidth="1"/>
    <col min="6656" max="6656" width="14" style="5" customWidth="1"/>
    <col min="6657" max="6901" width="8.83203125" style="5"/>
    <col min="6902" max="6902" width="2.5" style="5" customWidth="1"/>
    <col min="6903" max="6903" width="8.5" style="5" customWidth="1"/>
    <col min="6904" max="6904" width="83" style="5" customWidth="1"/>
    <col min="6905" max="6909" width="0" style="5" hidden="1" customWidth="1"/>
    <col min="6910" max="6910" width="12" style="5" customWidth="1"/>
    <col min="6911" max="6911" width="13.83203125" style="5" customWidth="1"/>
    <col min="6912" max="6912" width="14" style="5" customWidth="1"/>
    <col min="6913" max="7157" width="8.83203125" style="5"/>
    <col min="7158" max="7158" width="2.5" style="5" customWidth="1"/>
    <col min="7159" max="7159" width="8.5" style="5" customWidth="1"/>
    <col min="7160" max="7160" width="83" style="5" customWidth="1"/>
    <col min="7161" max="7165" width="0" style="5" hidden="1" customWidth="1"/>
    <col min="7166" max="7166" width="12" style="5" customWidth="1"/>
    <col min="7167" max="7167" width="13.83203125" style="5" customWidth="1"/>
    <col min="7168" max="7168" width="14" style="5" customWidth="1"/>
    <col min="7169" max="7413" width="8.83203125" style="5"/>
    <col min="7414" max="7414" width="2.5" style="5" customWidth="1"/>
    <col min="7415" max="7415" width="8.5" style="5" customWidth="1"/>
    <col min="7416" max="7416" width="83" style="5" customWidth="1"/>
    <col min="7417" max="7421" width="0" style="5" hidden="1" customWidth="1"/>
    <col min="7422" max="7422" width="12" style="5" customWidth="1"/>
    <col min="7423" max="7423" width="13.83203125" style="5" customWidth="1"/>
    <col min="7424" max="7424" width="14" style="5" customWidth="1"/>
    <col min="7425" max="7669" width="8.83203125" style="5"/>
    <col min="7670" max="7670" width="2.5" style="5" customWidth="1"/>
    <col min="7671" max="7671" width="8.5" style="5" customWidth="1"/>
    <col min="7672" max="7672" width="83" style="5" customWidth="1"/>
    <col min="7673" max="7677" width="0" style="5" hidden="1" customWidth="1"/>
    <col min="7678" max="7678" width="12" style="5" customWidth="1"/>
    <col min="7679" max="7679" width="13.83203125" style="5" customWidth="1"/>
    <col min="7680" max="7680" width="14" style="5" customWidth="1"/>
    <col min="7681" max="7925" width="8.83203125" style="5"/>
    <col min="7926" max="7926" width="2.5" style="5" customWidth="1"/>
    <col min="7927" max="7927" width="8.5" style="5" customWidth="1"/>
    <col min="7928" max="7928" width="83" style="5" customWidth="1"/>
    <col min="7929" max="7933" width="0" style="5" hidden="1" customWidth="1"/>
    <col min="7934" max="7934" width="12" style="5" customWidth="1"/>
    <col min="7935" max="7935" width="13.83203125" style="5" customWidth="1"/>
    <col min="7936" max="7936" width="14" style="5" customWidth="1"/>
    <col min="7937" max="8181" width="8.83203125" style="5"/>
    <col min="8182" max="8182" width="2.5" style="5" customWidth="1"/>
    <col min="8183" max="8183" width="8.5" style="5" customWidth="1"/>
    <col min="8184" max="8184" width="83" style="5" customWidth="1"/>
    <col min="8185" max="8189" width="0" style="5" hidden="1" customWidth="1"/>
    <col min="8190" max="8190" width="12" style="5" customWidth="1"/>
    <col min="8191" max="8191" width="13.83203125" style="5" customWidth="1"/>
    <col min="8192" max="8192" width="14" style="5" customWidth="1"/>
    <col min="8193" max="8437" width="8.83203125" style="5"/>
    <col min="8438" max="8438" width="2.5" style="5" customWidth="1"/>
    <col min="8439" max="8439" width="8.5" style="5" customWidth="1"/>
    <col min="8440" max="8440" width="83" style="5" customWidth="1"/>
    <col min="8441" max="8445" width="0" style="5" hidden="1" customWidth="1"/>
    <col min="8446" max="8446" width="12" style="5" customWidth="1"/>
    <col min="8447" max="8447" width="13.83203125" style="5" customWidth="1"/>
    <col min="8448" max="8448" width="14" style="5" customWidth="1"/>
    <col min="8449" max="8693" width="8.83203125" style="5"/>
    <col min="8694" max="8694" width="2.5" style="5" customWidth="1"/>
    <col min="8695" max="8695" width="8.5" style="5" customWidth="1"/>
    <col min="8696" max="8696" width="83" style="5" customWidth="1"/>
    <col min="8697" max="8701" width="0" style="5" hidden="1" customWidth="1"/>
    <col min="8702" max="8702" width="12" style="5" customWidth="1"/>
    <col min="8703" max="8703" width="13.83203125" style="5" customWidth="1"/>
    <col min="8704" max="8704" width="14" style="5" customWidth="1"/>
    <col min="8705" max="8949" width="8.83203125" style="5"/>
    <col min="8950" max="8950" width="2.5" style="5" customWidth="1"/>
    <col min="8951" max="8951" width="8.5" style="5" customWidth="1"/>
    <col min="8952" max="8952" width="83" style="5" customWidth="1"/>
    <col min="8953" max="8957" width="0" style="5" hidden="1" customWidth="1"/>
    <col min="8958" max="8958" width="12" style="5" customWidth="1"/>
    <col min="8959" max="8959" width="13.83203125" style="5" customWidth="1"/>
    <col min="8960" max="8960" width="14" style="5" customWidth="1"/>
    <col min="8961" max="9205" width="8.83203125" style="5"/>
    <col min="9206" max="9206" width="2.5" style="5" customWidth="1"/>
    <col min="9207" max="9207" width="8.5" style="5" customWidth="1"/>
    <col min="9208" max="9208" width="83" style="5" customWidth="1"/>
    <col min="9209" max="9213" width="0" style="5" hidden="1" customWidth="1"/>
    <col min="9214" max="9214" width="12" style="5" customWidth="1"/>
    <col min="9215" max="9215" width="13.83203125" style="5" customWidth="1"/>
    <col min="9216" max="9216" width="14" style="5" customWidth="1"/>
    <col min="9217" max="9461" width="8.83203125" style="5"/>
    <col min="9462" max="9462" width="2.5" style="5" customWidth="1"/>
    <col min="9463" max="9463" width="8.5" style="5" customWidth="1"/>
    <col min="9464" max="9464" width="83" style="5" customWidth="1"/>
    <col min="9465" max="9469" width="0" style="5" hidden="1" customWidth="1"/>
    <col min="9470" max="9470" width="12" style="5" customWidth="1"/>
    <col min="9471" max="9471" width="13.83203125" style="5" customWidth="1"/>
    <col min="9472" max="9472" width="14" style="5" customWidth="1"/>
    <col min="9473" max="9717" width="8.83203125" style="5"/>
    <col min="9718" max="9718" width="2.5" style="5" customWidth="1"/>
    <col min="9719" max="9719" width="8.5" style="5" customWidth="1"/>
    <col min="9720" max="9720" width="83" style="5" customWidth="1"/>
    <col min="9721" max="9725" width="0" style="5" hidden="1" customWidth="1"/>
    <col min="9726" max="9726" width="12" style="5" customWidth="1"/>
    <col min="9727" max="9727" width="13.83203125" style="5" customWidth="1"/>
    <col min="9728" max="9728" width="14" style="5" customWidth="1"/>
    <col min="9729" max="9973" width="8.83203125" style="5"/>
    <col min="9974" max="9974" width="2.5" style="5" customWidth="1"/>
    <col min="9975" max="9975" width="8.5" style="5" customWidth="1"/>
    <col min="9976" max="9976" width="83" style="5" customWidth="1"/>
    <col min="9977" max="9981" width="0" style="5" hidden="1" customWidth="1"/>
    <col min="9982" max="9982" width="12" style="5" customWidth="1"/>
    <col min="9983" max="9983" width="13.83203125" style="5" customWidth="1"/>
    <col min="9984" max="9984" width="14" style="5" customWidth="1"/>
    <col min="9985" max="10229" width="8.83203125" style="5"/>
    <col min="10230" max="10230" width="2.5" style="5" customWidth="1"/>
    <col min="10231" max="10231" width="8.5" style="5" customWidth="1"/>
    <col min="10232" max="10232" width="83" style="5" customWidth="1"/>
    <col min="10233" max="10237" width="0" style="5" hidden="1" customWidth="1"/>
    <col min="10238" max="10238" width="12" style="5" customWidth="1"/>
    <col min="10239" max="10239" width="13.83203125" style="5" customWidth="1"/>
    <col min="10240" max="10240" width="14" style="5" customWidth="1"/>
    <col min="10241" max="10485" width="8.83203125" style="5"/>
    <col min="10486" max="10486" width="2.5" style="5" customWidth="1"/>
    <col min="10487" max="10487" width="8.5" style="5" customWidth="1"/>
    <col min="10488" max="10488" width="83" style="5" customWidth="1"/>
    <col min="10489" max="10493" width="0" style="5" hidden="1" customWidth="1"/>
    <col min="10494" max="10494" width="12" style="5" customWidth="1"/>
    <col min="10495" max="10495" width="13.83203125" style="5" customWidth="1"/>
    <col min="10496" max="10496" width="14" style="5" customWidth="1"/>
    <col min="10497" max="10741" width="8.83203125" style="5"/>
    <col min="10742" max="10742" width="2.5" style="5" customWidth="1"/>
    <col min="10743" max="10743" width="8.5" style="5" customWidth="1"/>
    <col min="10744" max="10744" width="83" style="5" customWidth="1"/>
    <col min="10745" max="10749" width="0" style="5" hidden="1" customWidth="1"/>
    <col min="10750" max="10750" width="12" style="5" customWidth="1"/>
    <col min="10751" max="10751" width="13.83203125" style="5" customWidth="1"/>
    <col min="10752" max="10752" width="14" style="5" customWidth="1"/>
    <col min="10753" max="10997" width="8.83203125" style="5"/>
    <col min="10998" max="10998" width="2.5" style="5" customWidth="1"/>
    <col min="10999" max="10999" width="8.5" style="5" customWidth="1"/>
    <col min="11000" max="11000" width="83" style="5" customWidth="1"/>
    <col min="11001" max="11005" width="0" style="5" hidden="1" customWidth="1"/>
    <col min="11006" max="11006" width="12" style="5" customWidth="1"/>
    <col min="11007" max="11007" width="13.83203125" style="5" customWidth="1"/>
    <col min="11008" max="11008" width="14" style="5" customWidth="1"/>
    <col min="11009" max="11253" width="8.83203125" style="5"/>
    <col min="11254" max="11254" width="2.5" style="5" customWidth="1"/>
    <col min="11255" max="11255" width="8.5" style="5" customWidth="1"/>
    <col min="11256" max="11256" width="83" style="5" customWidth="1"/>
    <col min="11257" max="11261" width="0" style="5" hidden="1" customWidth="1"/>
    <col min="11262" max="11262" width="12" style="5" customWidth="1"/>
    <col min="11263" max="11263" width="13.83203125" style="5" customWidth="1"/>
    <col min="11264" max="11264" width="14" style="5" customWidth="1"/>
    <col min="11265" max="11509" width="8.83203125" style="5"/>
    <col min="11510" max="11510" width="2.5" style="5" customWidth="1"/>
    <col min="11511" max="11511" width="8.5" style="5" customWidth="1"/>
    <col min="11512" max="11512" width="83" style="5" customWidth="1"/>
    <col min="11513" max="11517" width="0" style="5" hidden="1" customWidth="1"/>
    <col min="11518" max="11518" width="12" style="5" customWidth="1"/>
    <col min="11519" max="11519" width="13.83203125" style="5" customWidth="1"/>
    <col min="11520" max="11520" width="14" style="5" customWidth="1"/>
    <col min="11521" max="11765" width="8.83203125" style="5"/>
    <col min="11766" max="11766" width="2.5" style="5" customWidth="1"/>
    <col min="11767" max="11767" width="8.5" style="5" customWidth="1"/>
    <col min="11768" max="11768" width="83" style="5" customWidth="1"/>
    <col min="11769" max="11773" width="0" style="5" hidden="1" customWidth="1"/>
    <col min="11774" max="11774" width="12" style="5" customWidth="1"/>
    <col min="11775" max="11775" width="13.83203125" style="5" customWidth="1"/>
    <col min="11776" max="11776" width="14" style="5" customWidth="1"/>
    <col min="11777" max="12021" width="8.83203125" style="5"/>
    <col min="12022" max="12022" width="2.5" style="5" customWidth="1"/>
    <col min="12023" max="12023" width="8.5" style="5" customWidth="1"/>
    <col min="12024" max="12024" width="83" style="5" customWidth="1"/>
    <col min="12025" max="12029" width="0" style="5" hidden="1" customWidth="1"/>
    <col min="12030" max="12030" width="12" style="5" customWidth="1"/>
    <col min="12031" max="12031" width="13.83203125" style="5" customWidth="1"/>
    <col min="12032" max="12032" width="14" style="5" customWidth="1"/>
    <col min="12033" max="12277" width="8.83203125" style="5"/>
    <col min="12278" max="12278" width="2.5" style="5" customWidth="1"/>
    <col min="12279" max="12279" width="8.5" style="5" customWidth="1"/>
    <col min="12280" max="12280" width="83" style="5" customWidth="1"/>
    <col min="12281" max="12285" width="0" style="5" hidden="1" customWidth="1"/>
    <col min="12286" max="12286" width="12" style="5" customWidth="1"/>
    <col min="12287" max="12287" width="13.83203125" style="5" customWidth="1"/>
    <col min="12288" max="12288" width="14" style="5" customWidth="1"/>
    <col min="12289" max="12533" width="8.83203125" style="5"/>
    <col min="12534" max="12534" width="2.5" style="5" customWidth="1"/>
    <col min="12535" max="12535" width="8.5" style="5" customWidth="1"/>
    <col min="12536" max="12536" width="83" style="5" customWidth="1"/>
    <col min="12537" max="12541" width="0" style="5" hidden="1" customWidth="1"/>
    <col min="12542" max="12542" width="12" style="5" customWidth="1"/>
    <col min="12543" max="12543" width="13.83203125" style="5" customWidth="1"/>
    <col min="12544" max="12544" width="14" style="5" customWidth="1"/>
    <col min="12545" max="12789" width="8.83203125" style="5"/>
    <col min="12790" max="12790" width="2.5" style="5" customWidth="1"/>
    <col min="12791" max="12791" width="8.5" style="5" customWidth="1"/>
    <col min="12792" max="12792" width="83" style="5" customWidth="1"/>
    <col min="12793" max="12797" width="0" style="5" hidden="1" customWidth="1"/>
    <col min="12798" max="12798" width="12" style="5" customWidth="1"/>
    <col min="12799" max="12799" width="13.83203125" style="5" customWidth="1"/>
    <col min="12800" max="12800" width="14" style="5" customWidth="1"/>
    <col min="12801" max="13045" width="8.83203125" style="5"/>
    <col min="13046" max="13046" width="2.5" style="5" customWidth="1"/>
    <col min="13047" max="13047" width="8.5" style="5" customWidth="1"/>
    <col min="13048" max="13048" width="83" style="5" customWidth="1"/>
    <col min="13049" max="13053" width="0" style="5" hidden="1" customWidth="1"/>
    <col min="13054" max="13054" width="12" style="5" customWidth="1"/>
    <col min="13055" max="13055" width="13.83203125" style="5" customWidth="1"/>
    <col min="13056" max="13056" width="14" style="5" customWidth="1"/>
    <col min="13057" max="13301" width="8.83203125" style="5"/>
    <col min="13302" max="13302" width="2.5" style="5" customWidth="1"/>
    <col min="13303" max="13303" width="8.5" style="5" customWidth="1"/>
    <col min="13304" max="13304" width="83" style="5" customWidth="1"/>
    <col min="13305" max="13309" width="0" style="5" hidden="1" customWidth="1"/>
    <col min="13310" max="13310" width="12" style="5" customWidth="1"/>
    <col min="13311" max="13311" width="13.83203125" style="5" customWidth="1"/>
    <col min="13312" max="13312" width="14" style="5" customWidth="1"/>
    <col min="13313" max="13557" width="8.83203125" style="5"/>
    <col min="13558" max="13558" width="2.5" style="5" customWidth="1"/>
    <col min="13559" max="13559" width="8.5" style="5" customWidth="1"/>
    <col min="13560" max="13560" width="83" style="5" customWidth="1"/>
    <col min="13561" max="13565" width="0" style="5" hidden="1" customWidth="1"/>
    <col min="13566" max="13566" width="12" style="5" customWidth="1"/>
    <col min="13567" max="13567" width="13.83203125" style="5" customWidth="1"/>
    <col min="13568" max="13568" width="14" style="5" customWidth="1"/>
    <col min="13569" max="13813" width="8.83203125" style="5"/>
    <col min="13814" max="13814" width="2.5" style="5" customWidth="1"/>
    <col min="13815" max="13815" width="8.5" style="5" customWidth="1"/>
    <col min="13816" max="13816" width="83" style="5" customWidth="1"/>
    <col min="13817" max="13821" width="0" style="5" hidden="1" customWidth="1"/>
    <col min="13822" max="13822" width="12" style="5" customWidth="1"/>
    <col min="13823" max="13823" width="13.83203125" style="5" customWidth="1"/>
    <col min="13824" max="13824" width="14" style="5" customWidth="1"/>
    <col min="13825" max="14069" width="8.83203125" style="5"/>
    <col min="14070" max="14070" width="2.5" style="5" customWidth="1"/>
    <col min="14071" max="14071" width="8.5" style="5" customWidth="1"/>
    <col min="14072" max="14072" width="83" style="5" customWidth="1"/>
    <col min="14073" max="14077" width="0" style="5" hidden="1" customWidth="1"/>
    <col min="14078" max="14078" width="12" style="5" customWidth="1"/>
    <col min="14079" max="14079" width="13.83203125" style="5" customWidth="1"/>
    <col min="14080" max="14080" width="14" style="5" customWidth="1"/>
    <col min="14081" max="14325" width="8.83203125" style="5"/>
    <col min="14326" max="14326" width="2.5" style="5" customWidth="1"/>
    <col min="14327" max="14327" width="8.5" style="5" customWidth="1"/>
    <col min="14328" max="14328" width="83" style="5" customWidth="1"/>
    <col min="14329" max="14333" width="0" style="5" hidden="1" customWidth="1"/>
    <col min="14334" max="14334" width="12" style="5" customWidth="1"/>
    <col min="14335" max="14335" width="13.83203125" style="5" customWidth="1"/>
    <col min="14336" max="14336" width="14" style="5" customWidth="1"/>
    <col min="14337" max="14581" width="8.83203125" style="5"/>
    <col min="14582" max="14582" width="2.5" style="5" customWidth="1"/>
    <col min="14583" max="14583" width="8.5" style="5" customWidth="1"/>
    <col min="14584" max="14584" width="83" style="5" customWidth="1"/>
    <col min="14585" max="14589" width="0" style="5" hidden="1" customWidth="1"/>
    <col min="14590" max="14590" width="12" style="5" customWidth="1"/>
    <col min="14591" max="14591" width="13.83203125" style="5" customWidth="1"/>
    <col min="14592" max="14592" width="14" style="5" customWidth="1"/>
    <col min="14593" max="14837" width="8.83203125" style="5"/>
    <col min="14838" max="14838" width="2.5" style="5" customWidth="1"/>
    <col min="14839" max="14839" width="8.5" style="5" customWidth="1"/>
    <col min="14840" max="14840" width="83" style="5" customWidth="1"/>
    <col min="14841" max="14845" width="0" style="5" hidden="1" customWidth="1"/>
    <col min="14846" max="14846" width="12" style="5" customWidth="1"/>
    <col min="14847" max="14847" width="13.83203125" style="5" customWidth="1"/>
    <col min="14848" max="14848" width="14" style="5" customWidth="1"/>
    <col min="14849" max="15093" width="8.83203125" style="5"/>
    <col min="15094" max="15094" width="2.5" style="5" customWidth="1"/>
    <col min="15095" max="15095" width="8.5" style="5" customWidth="1"/>
    <col min="15096" max="15096" width="83" style="5" customWidth="1"/>
    <col min="15097" max="15101" width="0" style="5" hidden="1" customWidth="1"/>
    <col min="15102" max="15102" width="12" style="5" customWidth="1"/>
    <col min="15103" max="15103" width="13.83203125" style="5" customWidth="1"/>
    <col min="15104" max="15104" width="14" style="5" customWidth="1"/>
    <col min="15105" max="15349" width="8.83203125" style="5"/>
    <col min="15350" max="15350" width="2.5" style="5" customWidth="1"/>
    <col min="15351" max="15351" width="8.5" style="5" customWidth="1"/>
    <col min="15352" max="15352" width="83" style="5" customWidth="1"/>
    <col min="15353" max="15357" width="0" style="5" hidden="1" customWidth="1"/>
    <col min="15358" max="15358" width="12" style="5" customWidth="1"/>
    <col min="15359" max="15359" width="13.83203125" style="5" customWidth="1"/>
    <col min="15360" max="15360" width="14" style="5" customWidth="1"/>
    <col min="15361" max="15605" width="8.83203125" style="5"/>
    <col min="15606" max="15606" width="2.5" style="5" customWidth="1"/>
    <col min="15607" max="15607" width="8.5" style="5" customWidth="1"/>
    <col min="15608" max="15608" width="83" style="5" customWidth="1"/>
    <col min="15609" max="15613" width="0" style="5" hidden="1" customWidth="1"/>
    <col min="15614" max="15614" width="12" style="5" customWidth="1"/>
    <col min="15615" max="15615" width="13.83203125" style="5" customWidth="1"/>
    <col min="15616" max="15616" width="14" style="5" customWidth="1"/>
    <col min="15617" max="15861" width="8.83203125" style="5"/>
    <col min="15862" max="15862" width="2.5" style="5" customWidth="1"/>
    <col min="15863" max="15863" width="8.5" style="5" customWidth="1"/>
    <col min="15864" max="15864" width="83" style="5" customWidth="1"/>
    <col min="15865" max="15869" width="0" style="5" hidden="1" customWidth="1"/>
    <col min="15870" max="15870" width="12" style="5" customWidth="1"/>
    <col min="15871" max="15871" width="13.83203125" style="5" customWidth="1"/>
    <col min="15872" max="15872" width="14" style="5" customWidth="1"/>
    <col min="15873" max="16117" width="8.83203125" style="5"/>
    <col min="16118" max="16118" width="2.5" style="5" customWidth="1"/>
    <col min="16119" max="16119" width="8.5" style="5" customWidth="1"/>
    <col min="16120" max="16120" width="83" style="5" customWidth="1"/>
    <col min="16121" max="16125" width="0" style="5" hidden="1" customWidth="1"/>
    <col min="16126" max="16126" width="12" style="5" customWidth="1"/>
    <col min="16127" max="16127" width="13.83203125" style="5" customWidth="1"/>
    <col min="16128" max="16128" width="14" style="5" customWidth="1"/>
    <col min="16129" max="16384" width="8.83203125" style="5"/>
  </cols>
  <sheetData>
    <row r="1" spans="1:33" ht="23" x14ac:dyDescent="0.2">
      <c r="B1" s="38" t="s">
        <v>138</v>
      </c>
    </row>
    <row r="2" spans="1:33" ht="44.25" customHeight="1" x14ac:dyDescent="0.2">
      <c r="A2" s="93"/>
      <c r="B2" s="94"/>
      <c r="C2" s="93"/>
      <c r="D2" s="95"/>
      <c r="E2" s="96"/>
      <c r="F2" s="97"/>
      <c r="G2" s="98"/>
      <c r="H2" s="157" t="s">
        <v>144</v>
      </c>
      <c r="I2" s="157"/>
      <c r="J2" s="157"/>
    </row>
    <row r="3" spans="1:33" ht="40.5" customHeight="1" x14ac:dyDescent="0.2">
      <c r="A3" s="93"/>
      <c r="B3" s="94"/>
      <c r="C3" s="93"/>
      <c r="D3" s="95"/>
      <c r="E3" s="156" t="s">
        <v>140</v>
      </c>
      <c r="F3" s="156"/>
      <c r="G3" s="156"/>
      <c r="H3" s="120" t="s">
        <v>141</v>
      </c>
      <c r="I3" s="120" t="s">
        <v>142</v>
      </c>
      <c r="J3" s="100" t="s">
        <v>9</v>
      </c>
    </row>
    <row r="4" spans="1:33" x14ac:dyDescent="0.2">
      <c r="A4" s="101" t="s">
        <v>6</v>
      </c>
      <c r="B4" s="102" t="s">
        <v>7</v>
      </c>
      <c r="C4" s="101" t="s">
        <v>8</v>
      </c>
      <c r="D4" s="103" t="s">
        <v>130</v>
      </c>
      <c r="E4" s="104" t="s">
        <v>1</v>
      </c>
      <c r="F4" s="105" t="s">
        <v>0</v>
      </c>
      <c r="G4" s="106" t="s">
        <v>5</v>
      </c>
      <c r="H4" s="158" t="s">
        <v>0</v>
      </c>
      <c r="I4" s="158"/>
      <c r="J4" s="107" t="s">
        <v>1</v>
      </c>
      <c r="L4" s="34"/>
    </row>
    <row r="5" spans="1:33" x14ac:dyDescent="0.2">
      <c r="A5" s="108">
        <v>9582</v>
      </c>
      <c r="B5" s="94" t="s">
        <v>40</v>
      </c>
      <c r="C5" s="93" t="s">
        <v>41</v>
      </c>
      <c r="D5" s="95" t="s">
        <v>136</v>
      </c>
      <c r="E5" s="96">
        <v>2136.58</v>
      </c>
      <c r="F5" s="97">
        <v>29963.02</v>
      </c>
      <c r="G5" s="98">
        <v>32099.599999999999</v>
      </c>
      <c r="H5" s="109">
        <v>36018.44</v>
      </c>
      <c r="I5" s="109">
        <v>4936.9000000000005</v>
      </c>
      <c r="J5" s="110">
        <v>1718.68</v>
      </c>
      <c r="L5" s="34" t="e">
        <f>F5-#REF!-#REF!</f>
        <v>#REF!</v>
      </c>
    </row>
    <row r="6" spans="1:33" x14ac:dyDescent="0.2">
      <c r="A6" s="108">
        <v>9583</v>
      </c>
      <c r="B6" s="94" t="s">
        <v>42</v>
      </c>
      <c r="C6" s="93" t="s">
        <v>43</v>
      </c>
      <c r="D6" s="95" t="s">
        <v>136</v>
      </c>
      <c r="E6" s="96">
        <v>5905.08</v>
      </c>
      <c r="F6" s="97">
        <v>14724.5</v>
      </c>
      <c r="G6" s="98">
        <v>20629.580000000002</v>
      </c>
      <c r="H6" s="109">
        <v>20729.439999999999</v>
      </c>
      <c r="I6" s="109">
        <v>0</v>
      </c>
      <c r="J6" s="110">
        <v>5905.08</v>
      </c>
      <c r="L6" s="34" t="e">
        <f>F6-#REF!-#REF!</f>
        <v>#REF!</v>
      </c>
    </row>
    <row r="7" spans="1:33" s="15" customFormat="1" ht="15" customHeight="1" x14ac:dyDescent="0.2">
      <c r="A7" s="111"/>
      <c r="B7" s="112"/>
      <c r="C7" s="111"/>
      <c r="D7" s="113" t="s">
        <v>136</v>
      </c>
      <c r="E7" s="114">
        <f>SUM(E5:E6)</f>
        <v>8041.66</v>
      </c>
      <c r="F7" s="115">
        <f>SUM(F5:F6)</f>
        <v>44687.520000000004</v>
      </c>
      <c r="G7" s="116">
        <f>E7+F7</f>
        <v>52729.180000000008</v>
      </c>
      <c r="H7" s="115">
        <v>56747.880000000005</v>
      </c>
      <c r="I7" s="115">
        <v>4936.9000000000005</v>
      </c>
      <c r="J7" s="114">
        <f>SUM(J5:J6)</f>
        <v>7623.76</v>
      </c>
      <c r="K7" s="4"/>
      <c r="L7" s="3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33" s="4" customFormat="1" x14ac:dyDescent="0.2">
      <c r="A8" s="1"/>
      <c r="B8" s="14"/>
      <c r="C8" s="1"/>
      <c r="D8" s="2"/>
      <c r="E8" s="6"/>
      <c r="F8" s="3"/>
      <c r="G8" s="7"/>
      <c r="H8" s="19"/>
      <c r="I8" s="19"/>
      <c r="J8" s="13"/>
      <c r="L8" s="34"/>
      <c r="AC8" s="5"/>
      <c r="AD8" s="5"/>
      <c r="AE8" s="5"/>
      <c r="AF8" s="5"/>
      <c r="AG8" s="5"/>
    </row>
    <row r="9" spans="1:33" s="4" customFormat="1" x14ac:dyDescent="0.2">
      <c r="A9" s="1"/>
      <c r="B9" s="14"/>
      <c r="C9" s="1"/>
      <c r="D9" s="2"/>
      <c r="E9" s="6"/>
      <c r="F9" s="3"/>
      <c r="G9" s="7"/>
      <c r="H9" s="19"/>
      <c r="I9" s="19"/>
      <c r="J9" s="13"/>
      <c r="L9" s="34"/>
      <c r="AC9" s="5"/>
      <c r="AD9" s="5"/>
      <c r="AE9" s="5"/>
      <c r="AF9" s="5"/>
      <c r="AG9" s="5"/>
    </row>
    <row r="10" spans="1:33" s="4" customFormat="1" x14ac:dyDescent="0.2">
      <c r="A10" s="1"/>
      <c r="B10" s="14"/>
      <c r="C10" s="1"/>
      <c r="D10" s="2"/>
      <c r="E10" s="6"/>
      <c r="F10" s="3"/>
      <c r="G10" s="7"/>
      <c r="H10" s="19"/>
      <c r="I10" s="19"/>
      <c r="J10" s="13"/>
      <c r="L10" s="34"/>
      <c r="AC10" s="5"/>
      <c r="AD10" s="5"/>
      <c r="AE10" s="5"/>
      <c r="AF10" s="5"/>
      <c r="AG10" s="5"/>
    </row>
    <row r="11" spans="1:33" s="4" customFormat="1" x14ac:dyDescent="0.2">
      <c r="A11" s="1"/>
      <c r="B11" s="14"/>
      <c r="C11" s="1"/>
      <c r="D11" s="2"/>
      <c r="E11" s="6"/>
      <c r="F11" s="3"/>
      <c r="G11" s="7"/>
      <c r="H11" s="19"/>
      <c r="I11" s="19"/>
      <c r="J11" s="13"/>
      <c r="L11" s="34"/>
      <c r="AC11" s="5"/>
      <c r="AD11" s="5"/>
      <c r="AE11" s="5"/>
      <c r="AF11" s="5"/>
      <c r="AG11" s="5"/>
    </row>
    <row r="12" spans="1:33" s="4" customFormat="1" x14ac:dyDescent="0.2">
      <c r="A12" s="1"/>
      <c r="B12" s="14"/>
      <c r="C12" s="1"/>
      <c r="D12" s="2"/>
      <c r="E12" s="6"/>
      <c r="F12" s="3"/>
      <c r="G12" s="7"/>
      <c r="H12" s="19"/>
      <c r="I12" s="19"/>
      <c r="J12" s="13"/>
      <c r="L12" s="34"/>
      <c r="AC12" s="5"/>
      <c r="AD12" s="5"/>
      <c r="AE12" s="5"/>
      <c r="AF12" s="5"/>
      <c r="AG12" s="5"/>
    </row>
  </sheetData>
  <mergeCells count="3">
    <mergeCell ref="H2:J2"/>
    <mergeCell ref="E3:G3"/>
    <mergeCell ref="H4:I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AF27-EEE0-3447-81D9-ABE1F74EF38B}">
  <dimension ref="A1:AG23"/>
  <sheetViews>
    <sheetView zoomScale="130" zoomScaleNormal="130" workbookViewId="0">
      <pane xSplit="3" topLeftCell="D1" activePane="topRight" state="frozen"/>
      <selection activeCell="B1" sqref="B1"/>
      <selection pane="topRight" activeCell="E5" sqref="E5:J17"/>
    </sheetView>
  </sheetViews>
  <sheetFormatPr baseColWidth="10" defaultColWidth="8.83203125" defaultRowHeight="15" x14ac:dyDescent="0.2"/>
  <cols>
    <col min="1" max="1" width="8.6640625" style="1" bestFit="1" customWidth="1"/>
    <col min="2" max="2" width="73.33203125" style="14" customWidth="1"/>
    <col min="3" max="3" width="40.5" style="1" hidden="1" customWidth="1"/>
    <col min="4" max="4" width="8.5" style="2" customWidth="1"/>
    <col min="5" max="5" width="15.5" style="6" customWidth="1"/>
    <col min="6" max="6" width="15.6640625" style="3" customWidth="1"/>
    <col min="7" max="7" width="17" style="7" customWidth="1"/>
    <col min="8" max="8" width="13.5" style="19" customWidth="1"/>
    <col min="9" max="9" width="16.5" style="19" customWidth="1"/>
    <col min="10" max="10" width="15.5" style="13" customWidth="1"/>
    <col min="11" max="11" width="8.83203125" style="4"/>
    <col min="12" max="12" width="13.83203125" style="4" hidden="1" customWidth="1"/>
    <col min="13" max="28" width="8.83203125" style="4"/>
    <col min="29" max="245" width="8.83203125" style="5"/>
    <col min="246" max="246" width="2.5" style="5" customWidth="1"/>
    <col min="247" max="247" width="8.5" style="5" customWidth="1"/>
    <col min="248" max="248" width="83" style="5" customWidth="1"/>
    <col min="249" max="253" width="0" style="5" hidden="1" customWidth="1"/>
    <col min="254" max="254" width="12" style="5" customWidth="1"/>
    <col min="255" max="255" width="13.83203125" style="5" customWidth="1"/>
    <col min="256" max="256" width="14" style="5" customWidth="1"/>
    <col min="257" max="501" width="8.83203125" style="5"/>
    <col min="502" max="502" width="2.5" style="5" customWidth="1"/>
    <col min="503" max="503" width="8.5" style="5" customWidth="1"/>
    <col min="504" max="504" width="83" style="5" customWidth="1"/>
    <col min="505" max="509" width="0" style="5" hidden="1" customWidth="1"/>
    <col min="510" max="510" width="12" style="5" customWidth="1"/>
    <col min="511" max="511" width="13.83203125" style="5" customWidth="1"/>
    <col min="512" max="512" width="14" style="5" customWidth="1"/>
    <col min="513" max="757" width="8.83203125" style="5"/>
    <col min="758" max="758" width="2.5" style="5" customWidth="1"/>
    <col min="759" max="759" width="8.5" style="5" customWidth="1"/>
    <col min="760" max="760" width="83" style="5" customWidth="1"/>
    <col min="761" max="765" width="0" style="5" hidden="1" customWidth="1"/>
    <col min="766" max="766" width="12" style="5" customWidth="1"/>
    <col min="767" max="767" width="13.83203125" style="5" customWidth="1"/>
    <col min="768" max="768" width="14" style="5" customWidth="1"/>
    <col min="769" max="1013" width="8.83203125" style="5"/>
    <col min="1014" max="1014" width="2.5" style="5" customWidth="1"/>
    <col min="1015" max="1015" width="8.5" style="5" customWidth="1"/>
    <col min="1016" max="1016" width="83" style="5" customWidth="1"/>
    <col min="1017" max="1021" width="0" style="5" hidden="1" customWidth="1"/>
    <col min="1022" max="1022" width="12" style="5" customWidth="1"/>
    <col min="1023" max="1023" width="13.83203125" style="5" customWidth="1"/>
    <col min="1024" max="1024" width="14" style="5" customWidth="1"/>
    <col min="1025" max="1269" width="8.83203125" style="5"/>
    <col min="1270" max="1270" width="2.5" style="5" customWidth="1"/>
    <col min="1271" max="1271" width="8.5" style="5" customWidth="1"/>
    <col min="1272" max="1272" width="83" style="5" customWidth="1"/>
    <col min="1273" max="1277" width="0" style="5" hidden="1" customWidth="1"/>
    <col min="1278" max="1278" width="12" style="5" customWidth="1"/>
    <col min="1279" max="1279" width="13.83203125" style="5" customWidth="1"/>
    <col min="1280" max="1280" width="14" style="5" customWidth="1"/>
    <col min="1281" max="1525" width="8.83203125" style="5"/>
    <col min="1526" max="1526" width="2.5" style="5" customWidth="1"/>
    <col min="1527" max="1527" width="8.5" style="5" customWidth="1"/>
    <col min="1528" max="1528" width="83" style="5" customWidth="1"/>
    <col min="1529" max="1533" width="0" style="5" hidden="1" customWidth="1"/>
    <col min="1534" max="1534" width="12" style="5" customWidth="1"/>
    <col min="1535" max="1535" width="13.83203125" style="5" customWidth="1"/>
    <col min="1536" max="1536" width="14" style="5" customWidth="1"/>
    <col min="1537" max="1781" width="8.83203125" style="5"/>
    <col min="1782" max="1782" width="2.5" style="5" customWidth="1"/>
    <col min="1783" max="1783" width="8.5" style="5" customWidth="1"/>
    <col min="1784" max="1784" width="83" style="5" customWidth="1"/>
    <col min="1785" max="1789" width="0" style="5" hidden="1" customWidth="1"/>
    <col min="1790" max="1790" width="12" style="5" customWidth="1"/>
    <col min="1791" max="1791" width="13.83203125" style="5" customWidth="1"/>
    <col min="1792" max="1792" width="14" style="5" customWidth="1"/>
    <col min="1793" max="2037" width="8.83203125" style="5"/>
    <col min="2038" max="2038" width="2.5" style="5" customWidth="1"/>
    <col min="2039" max="2039" width="8.5" style="5" customWidth="1"/>
    <col min="2040" max="2040" width="83" style="5" customWidth="1"/>
    <col min="2041" max="2045" width="0" style="5" hidden="1" customWidth="1"/>
    <col min="2046" max="2046" width="12" style="5" customWidth="1"/>
    <col min="2047" max="2047" width="13.83203125" style="5" customWidth="1"/>
    <col min="2048" max="2048" width="14" style="5" customWidth="1"/>
    <col min="2049" max="2293" width="8.83203125" style="5"/>
    <col min="2294" max="2294" width="2.5" style="5" customWidth="1"/>
    <col min="2295" max="2295" width="8.5" style="5" customWidth="1"/>
    <col min="2296" max="2296" width="83" style="5" customWidth="1"/>
    <col min="2297" max="2301" width="0" style="5" hidden="1" customWidth="1"/>
    <col min="2302" max="2302" width="12" style="5" customWidth="1"/>
    <col min="2303" max="2303" width="13.83203125" style="5" customWidth="1"/>
    <col min="2304" max="2304" width="14" style="5" customWidth="1"/>
    <col min="2305" max="2549" width="8.83203125" style="5"/>
    <col min="2550" max="2550" width="2.5" style="5" customWidth="1"/>
    <col min="2551" max="2551" width="8.5" style="5" customWidth="1"/>
    <col min="2552" max="2552" width="83" style="5" customWidth="1"/>
    <col min="2553" max="2557" width="0" style="5" hidden="1" customWidth="1"/>
    <col min="2558" max="2558" width="12" style="5" customWidth="1"/>
    <col min="2559" max="2559" width="13.83203125" style="5" customWidth="1"/>
    <col min="2560" max="2560" width="14" style="5" customWidth="1"/>
    <col min="2561" max="2805" width="8.83203125" style="5"/>
    <col min="2806" max="2806" width="2.5" style="5" customWidth="1"/>
    <col min="2807" max="2807" width="8.5" style="5" customWidth="1"/>
    <col min="2808" max="2808" width="83" style="5" customWidth="1"/>
    <col min="2809" max="2813" width="0" style="5" hidden="1" customWidth="1"/>
    <col min="2814" max="2814" width="12" style="5" customWidth="1"/>
    <col min="2815" max="2815" width="13.83203125" style="5" customWidth="1"/>
    <col min="2816" max="2816" width="14" style="5" customWidth="1"/>
    <col min="2817" max="3061" width="8.83203125" style="5"/>
    <col min="3062" max="3062" width="2.5" style="5" customWidth="1"/>
    <col min="3063" max="3063" width="8.5" style="5" customWidth="1"/>
    <col min="3064" max="3064" width="83" style="5" customWidth="1"/>
    <col min="3065" max="3069" width="0" style="5" hidden="1" customWidth="1"/>
    <col min="3070" max="3070" width="12" style="5" customWidth="1"/>
    <col min="3071" max="3071" width="13.83203125" style="5" customWidth="1"/>
    <col min="3072" max="3072" width="14" style="5" customWidth="1"/>
    <col min="3073" max="3317" width="8.83203125" style="5"/>
    <col min="3318" max="3318" width="2.5" style="5" customWidth="1"/>
    <col min="3319" max="3319" width="8.5" style="5" customWidth="1"/>
    <col min="3320" max="3320" width="83" style="5" customWidth="1"/>
    <col min="3321" max="3325" width="0" style="5" hidden="1" customWidth="1"/>
    <col min="3326" max="3326" width="12" style="5" customWidth="1"/>
    <col min="3327" max="3327" width="13.83203125" style="5" customWidth="1"/>
    <col min="3328" max="3328" width="14" style="5" customWidth="1"/>
    <col min="3329" max="3573" width="8.83203125" style="5"/>
    <col min="3574" max="3574" width="2.5" style="5" customWidth="1"/>
    <col min="3575" max="3575" width="8.5" style="5" customWidth="1"/>
    <col min="3576" max="3576" width="83" style="5" customWidth="1"/>
    <col min="3577" max="3581" width="0" style="5" hidden="1" customWidth="1"/>
    <col min="3582" max="3582" width="12" style="5" customWidth="1"/>
    <col min="3583" max="3583" width="13.83203125" style="5" customWidth="1"/>
    <col min="3584" max="3584" width="14" style="5" customWidth="1"/>
    <col min="3585" max="3829" width="8.83203125" style="5"/>
    <col min="3830" max="3830" width="2.5" style="5" customWidth="1"/>
    <col min="3831" max="3831" width="8.5" style="5" customWidth="1"/>
    <col min="3832" max="3832" width="83" style="5" customWidth="1"/>
    <col min="3833" max="3837" width="0" style="5" hidden="1" customWidth="1"/>
    <col min="3838" max="3838" width="12" style="5" customWidth="1"/>
    <col min="3839" max="3839" width="13.83203125" style="5" customWidth="1"/>
    <col min="3840" max="3840" width="14" style="5" customWidth="1"/>
    <col min="3841" max="4085" width="8.83203125" style="5"/>
    <col min="4086" max="4086" width="2.5" style="5" customWidth="1"/>
    <col min="4087" max="4087" width="8.5" style="5" customWidth="1"/>
    <col min="4088" max="4088" width="83" style="5" customWidth="1"/>
    <col min="4089" max="4093" width="0" style="5" hidden="1" customWidth="1"/>
    <col min="4094" max="4094" width="12" style="5" customWidth="1"/>
    <col min="4095" max="4095" width="13.83203125" style="5" customWidth="1"/>
    <col min="4096" max="4096" width="14" style="5" customWidth="1"/>
    <col min="4097" max="4341" width="8.83203125" style="5"/>
    <col min="4342" max="4342" width="2.5" style="5" customWidth="1"/>
    <col min="4343" max="4343" width="8.5" style="5" customWidth="1"/>
    <col min="4344" max="4344" width="83" style="5" customWidth="1"/>
    <col min="4345" max="4349" width="0" style="5" hidden="1" customWidth="1"/>
    <col min="4350" max="4350" width="12" style="5" customWidth="1"/>
    <col min="4351" max="4351" width="13.83203125" style="5" customWidth="1"/>
    <col min="4352" max="4352" width="14" style="5" customWidth="1"/>
    <col min="4353" max="4597" width="8.83203125" style="5"/>
    <col min="4598" max="4598" width="2.5" style="5" customWidth="1"/>
    <col min="4599" max="4599" width="8.5" style="5" customWidth="1"/>
    <col min="4600" max="4600" width="83" style="5" customWidth="1"/>
    <col min="4601" max="4605" width="0" style="5" hidden="1" customWidth="1"/>
    <col min="4606" max="4606" width="12" style="5" customWidth="1"/>
    <col min="4607" max="4607" width="13.83203125" style="5" customWidth="1"/>
    <col min="4608" max="4608" width="14" style="5" customWidth="1"/>
    <col min="4609" max="4853" width="8.83203125" style="5"/>
    <col min="4854" max="4854" width="2.5" style="5" customWidth="1"/>
    <col min="4855" max="4855" width="8.5" style="5" customWidth="1"/>
    <col min="4856" max="4856" width="83" style="5" customWidth="1"/>
    <col min="4857" max="4861" width="0" style="5" hidden="1" customWidth="1"/>
    <col min="4862" max="4862" width="12" style="5" customWidth="1"/>
    <col min="4863" max="4863" width="13.83203125" style="5" customWidth="1"/>
    <col min="4864" max="4864" width="14" style="5" customWidth="1"/>
    <col min="4865" max="5109" width="8.83203125" style="5"/>
    <col min="5110" max="5110" width="2.5" style="5" customWidth="1"/>
    <col min="5111" max="5111" width="8.5" style="5" customWidth="1"/>
    <col min="5112" max="5112" width="83" style="5" customWidth="1"/>
    <col min="5113" max="5117" width="0" style="5" hidden="1" customWidth="1"/>
    <col min="5118" max="5118" width="12" style="5" customWidth="1"/>
    <col min="5119" max="5119" width="13.83203125" style="5" customWidth="1"/>
    <col min="5120" max="5120" width="14" style="5" customWidth="1"/>
    <col min="5121" max="5365" width="8.83203125" style="5"/>
    <col min="5366" max="5366" width="2.5" style="5" customWidth="1"/>
    <col min="5367" max="5367" width="8.5" style="5" customWidth="1"/>
    <col min="5368" max="5368" width="83" style="5" customWidth="1"/>
    <col min="5369" max="5373" width="0" style="5" hidden="1" customWidth="1"/>
    <col min="5374" max="5374" width="12" style="5" customWidth="1"/>
    <col min="5375" max="5375" width="13.83203125" style="5" customWidth="1"/>
    <col min="5376" max="5376" width="14" style="5" customWidth="1"/>
    <col min="5377" max="5621" width="8.83203125" style="5"/>
    <col min="5622" max="5622" width="2.5" style="5" customWidth="1"/>
    <col min="5623" max="5623" width="8.5" style="5" customWidth="1"/>
    <col min="5624" max="5624" width="83" style="5" customWidth="1"/>
    <col min="5625" max="5629" width="0" style="5" hidden="1" customWidth="1"/>
    <col min="5630" max="5630" width="12" style="5" customWidth="1"/>
    <col min="5631" max="5631" width="13.83203125" style="5" customWidth="1"/>
    <col min="5632" max="5632" width="14" style="5" customWidth="1"/>
    <col min="5633" max="5877" width="8.83203125" style="5"/>
    <col min="5878" max="5878" width="2.5" style="5" customWidth="1"/>
    <col min="5879" max="5879" width="8.5" style="5" customWidth="1"/>
    <col min="5880" max="5880" width="83" style="5" customWidth="1"/>
    <col min="5881" max="5885" width="0" style="5" hidden="1" customWidth="1"/>
    <col min="5886" max="5886" width="12" style="5" customWidth="1"/>
    <col min="5887" max="5887" width="13.83203125" style="5" customWidth="1"/>
    <col min="5888" max="5888" width="14" style="5" customWidth="1"/>
    <col min="5889" max="6133" width="8.83203125" style="5"/>
    <col min="6134" max="6134" width="2.5" style="5" customWidth="1"/>
    <col min="6135" max="6135" width="8.5" style="5" customWidth="1"/>
    <col min="6136" max="6136" width="83" style="5" customWidth="1"/>
    <col min="6137" max="6141" width="0" style="5" hidden="1" customWidth="1"/>
    <col min="6142" max="6142" width="12" style="5" customWidth="1"/>
    <col min="6143" max="6143" width="13.83203125" style="5" customWidth="1"/>
    <col min="6144" max="6144" width="14" style="5" customWidth="1"/>
    <col min="6145" max="6389" width="8.83203125" style="5"/>
    <col min="6390" max="6390" width="2.5" style="5" customWidth="1"/>
    <col min="6391" max="6391" width="8.5" style="5" customWidth="1"/>
    <col min="6392" max="6392" width="83" style="5" customWidth="1"/>
    <col min="6393" max="6397" width="0" style="5" hidden="1" customWidth="1"/>
    <col min="6398" max="6398" width="12" style="5" customWidth="1"/>
    <col min="6399" max="6399" width="13.83203125" style="5" customWidth="1"/>
    <col min="6400" max="6400" width="14" style="5" customWidth="1"/>
    <col min="6401" max="6645" width="8.83203125" style="5"/>
    <col min="6646" max="6646" width="2.5" style="5" customWidth="1"/>
    <col min="6647" max="6647" width="8.5" style="5" customWidth="1"/>
    <col min="6648" max="6648" width="83" style="5" customWidth="1"/>
    <col min="6649" max="6653" width="0" style="5" hidden="1" customWidth="1"/>
    <col min="6654" max="6654" width="12" style="5" customWidth="1"/>
    <col min="6655" max="6655" width="13.83203125" style="5" customWidth="1"/>
    <col min="6656" max="6656" width="14" style="5" customWidth="1"/>
    <col min="6657" max="6901" width="8.83203125" style="5"/>
    <col min="6902" max="6902" width="2.5" style="5" customWidth="1"/>
    <col min="6903" max="6903" width="8.5" style="5" customWidth="1"/>
    <col min="6904" max="6904" width="83" style="5" customWidth="1"/>
    <col min="6905" max="6909" width="0" style="5" hidden="1" customWidth="1"/>
    <col min="6910" max="6910" width="12" style="5" customWidth="1"/>
    <col min="6911" max="6911" width="13.83203125" style="5" customWidth="1"/>
    <col min="6912" max="6912" width="14" style="5" customWidth="1"/>
    <col min="6913" max="7157" width="8.83203125" style="5"/>
    <col min="7158" max="7158" width="2.5" style="5" customWidth="1"/>
    <col min="7159" max="7159" width="8.5" style="5" customWidth="1"/>
    <col min="7160" max="7160" width="83" style="5" customWidth="1"/>
    <col min="7161" max="7165" width="0" style="5" hidden="1" customWidth="1"/>
    <col min="7166" max="7166" width="12" style="5" customWidth="1"/>
    <col min="7167" max="7167" width="13.83203125" style="5" customWidth="1"/>
    <col min="7168" max="7168" width="14" style="5" customWidth="1"/>
    <col min="7169" max="7413" width="8.83203125" style="5"/>
    <col min="7414" max="7414" width="2.5" style="5" customWidth="1"/>
    <col min="7415" max="7415" width="8.5" style="5" customWidth="1"/>
    <col min="7416" max="7416" width="83" style="5" customWidth="1"/>
    <col min="7417" max="7421" width="0" style="5" hidden="1" customWidth="1"/>
    <col min="7422" max="7422" width="12" style="5" customWidth="1"/>
    <col min="7423" max="7423" width="13.83203125" style="5" customWidth="1"/>
    <col min="7424" max="7424" width="14" style="5" customWidth="1"/>
    <col min="7425" max="7669" width="8.83203125" style="5"/>
    <col min="7670" max="7670" width="2.5" style="5" customWidth="1"/>
    <col min="7671" max="7671" width="8.5" style="5" customWidth="1"/>
    <col min="7672" max="7672" width="83" style="5" customWidth="1"/>
    <col min="7673" max="7677" width="0" style="5" hidden="1" customWidth="1"/>
    <col min="7678" max="7678" width="12" style="5" customWidth="1"/>
    <col min="7679" max="7679" width="13.83203125" style="5" customWidth="1"/>
    <col min="7680" max="7680" width="14" style="5" customWidth="1"/>
    <col min="7681" max="7925" width="8.83203125" style="5"/>
    <col min="7926" max="7926" width="2.5" style="5" customWidth="1"/>
    <col min="7927" max="7927" width="8.5" style="5" customWidth="1"/>
    <col min="7928" max="7928" width="83" style="5" customWidth="1"/>
    <col min="7929" max="7933" width="0" style="5" hidden="1" customWidth="1"/>
    <col min="7934" max="7934" width="12" style="5" customWidth="1"/>
    <col min="7935" max="7935" width="13.83203125" style="5" customWidth="1"/>
    <col min="7936" max="7936" width="14" style="5" customWidth="1"/>
    <col min="7937" max="8181" width="8.83203125" style="5"/>
    <col min="8182" max="8182" width="2.5" style="5" customWidth="1"/>
    <col min="8183" max="8183" width="8.5" style="5" customWidth="1"/>
    <col min="8184" max="8184" width="83" style="5" customWidth="1"/>
    <col min="8185" max="8189" width="0" style="5" hidden="1" customWidth="1"/>
    <col min="8190" max="8190" width="12" style="5" customWidth="1"/>
    <col min="8191" max="8191" width="13.83203125" style="5" customWidth="1"/>
    <col min="8192" max="8192" width="14" style="5" customWidth="1"/>
    <col min="8193" max="8437" width="8.83203125" style="5"/>
    <col min="8438" max="8438" width="2.5" style="5" customWidth="1"/>
    <col min="8439" max="8439" width="8.5" style="5" customWidth="1"/>
    <col min="8440" max="8440" width="83" style="5" customWidth="1"/>
    <col min="8441" max="8445" width="0" style="5" hidden="1" customWidth="1"/>
    <col min="8446" max="8446" width="12" style="5" customWidth="1"/>
    <col min="8447" max="8447" width="13.83203125" style="5" customWidth="1"/>
    <col min="8448" max="8448" width="14" style="5" customWidth="1"/>
    <col min="8449" max="8693" width="8.83203125" style="5"/>
    <col min="8694" max="8694" width="2.5" style="5" customWidth="1"/>
    <col min="8695" max="8695" width="8.5" style="5" customWidth="1"/>
    <col min="8696" max="8696" width="83" style="5" customWidth="1"/>
    <col min="8697" max="8701" width="0" style="5" hidden="1" customWidth="1"/>
    <col min="8702" max="8702" width="12" style="5" customWidth="1"/>
    <col min="8703" max="8703" width="13.83203125" style="5" customWidth="1"/>
    <col min="8704" max="8704" width="14" style="5" customWidth="1"/>
    <col min="8705" max="8949" width="8.83203125" style="5"/>
    <col min="8950" max="8950" width="2.5" style="5" customWidth="1"/>
    <col min="8951" max="8951" width="8.5" style="5" customWidth="1"/>
    <col min="8952" max="8952" width="83" style="5" customWidth="1"/>
    <col min="8953" max="8957" width="0" style="5" hidden="1" customWidth="1"/>
    <col min="8958" max="8958" width="12" style="5" customWidth="1"/>
    <col min="8959" max="8959" width="13.83203125" style="5" customWidth="1"/>
    <col min="8960" max="8960" width="14" style="5" customWidth="1"/>
    <col min="8961" max="9205" width="8.83203125" style="5"/>
    <col min="9206" max="9206" width="2.5" style="5" customWidth="1"/>
    <col min="9207" max="9207" width="8.5" style="5" customWidth="1"/>
    <col min="9208" max="9208" width="83" style="5" customWidth="1"/>
    <col min="9209" max="9213" width="0" style="5" hidden="1" customWidth="1"/>
    <col min="9214" max="9214" width="12" style="5" customWidth="1"/>
    <col min="9215" max="9215" width="13.83203125" style="5" customWidth="1"/>
    <col min="9216" max="9216" width="14" style="5" customWidth="1"/>
    <col min="9217" max="9461" width="8.83203125" style="5"/>
    <col min="9462" max="9462" width="2.5" style="5" customWidth="1"/>
    <col min="9463" max="9463" width="8.5" style="5" customWidth="1"/>
    <col min="9464" max="9464" width="83" style="5" customWidth="1"/>
    <col min="9465" max="9469" width="0" style="5" hidden="1" customWidth="1"/>
    <col min="9470" max="9470" width="12" style="5" customWidth="1"/>
    <col min="9471" max="9471" width="13.83203125" style="5" customWidth="1"/>
    <col min="9472" max="9472" width="14" style="5" customWidth="1"/>
    <col min="9473" max="9717" width="8.83203125" style="5"/>
    <col min="9718" max="9718" width="2.5" style="5" customWidth="1"/>
    <col min="9719" max="9719" width="8.5" style="5" customWidth="1"/>
    <col min="9720" max="9720" width="83" style="5" customWidth="1"/>
    <col min="9721" max="9725" width="0" style="5" hidden="1" customWidth="1"/>
    <col min="9726" max="9726" width="12" style="5" customWidth="1"/>
    <col min="9727" max="9727" width="13.83203125" style="5" customWidth="1"/>
    <col min="9728" max="9728" width="14" style="5" customWidth="1"/>
    <col min="9729" max="9973" width="8.83203125" style="5"/>
    <col min="9974" max="9974" width="2.5" style="5" customWidth="1"/>
    <col min="9975" max="9975" width="8.5" style="5" customWidth="1"/>
    <col min="9976" max="9976" width="83" style="5" customWidth="1"/>
    <col min="9977" max="9981" width="0" style="5" hidden="1" customWidth="1"/>
    <col min="9982" max="9982" width="12" style="5" customWidth="1"/>
    <col min="9983" max="9983" width="13.83203125" style="5" customWidth="1"/>
    <col min="9984" max="9984" width="14" style="5" customWidth="1"/>
    <col min="9985" max="10229" width="8.83203125" style="5"/>
    <col min="10230" max="10230" width="2.5" style="5" customWidth="1"/>
    <col min="10231" max="10231" width="8.5" style="5" customWidth="1"/>
    <col min="10232" max="10232" width="83" style="5" customWidth="1"/>
    <col min="10233" max="10237" width="0" style="5" hidden="1" customWidth="1"/>
    <col min="10238" max="10238" width="12" style="5" customWidth="1"/>
    <col min="10239" max="10239" width="13.83203125" style="5" customWidth="1"/>
    <col min="10240" max="10240" width="14" style="5" customWidth="1"/>
    <col min="10241" max="10485" width="8.83203125" style="5"/>
    <col min="10486" max="10486" width="2.5" style="5" customWidth="1"/>
    <col min="10487" max="10487" width="8.5" style="5" customWidth="1"/>
    <col min="10488" max="10488" width="83" style="5" customWidth="1"/>
    <col min="10489" max="10493" width="0" style="5" hidden="1" customWidth="1"/>
    <col min="10494" max="10494" width="12" style="5" customWidth="1"/>
    <col min="10495" max="10495" width="13.83203125" style="5" customWidth="1"/>
    <col min="10496" max="10496" width="14" style="5" customWidth="1"/>
    <col min="10497" max="10741" width="8.83203125" style="5"/>
    <col min="10742" max="10742" width="2.5" style="5" customWidth="1"/>
    <col min="10743" max="10743" width="8.5" style="5" customWidth="1"/>
    <col min="10744" max="10744" width="83" style="5" customWidth="1"/>
    <col min="10745" max="10749" width="0" style="5" hidden="1" customWidth="1"/>
    <col min="10750" max="10750" width="12" style="5" customWidth="1"/>
    <col min="10751" max="10751" width="13.83203125" style="5" customWidth="1"/>
    <col min="10752" max="10752" width="14" style="5" customWidth="1"/>
    <col min="10753" max="10997" width="8.83203125" style="5"/>
    <col min="10998" max="10998" width="2.5" style="5" customWidth="1"/>
    <col min="10999" max="10999" width="8.5" style="5" customWidth="1"/>
    <col min="11000" max="11000" width="83" style="5" customWidth="1"/>
    <col min="11001" max="11005" width="0" style="5" hidden="1" customWidth="1"/>
    <col min="11006" max="11006" width="12" style="5" customWidth="1"/>
    <col min="11007" max="11007" width="13.83203125" style="5" customWidth="1"/>
    <col min="11008" max="11008" width="14" style="5" customWidth="1"/>
    <col min="11009" max="11253" width="8.83203125" style="5"/>
    <col min="11254" max="11254" width="2.5" style="5" customWidth="1"/>
    <col min="11255" max="11255" width="8.5" style="5" customWidth="1"/>
    <col min="11256" max="11256" width="83" style="5" customWidth="1"/>
    <col min="11257" max="11261" width="0" style="5" hidden="1" customWidth="1"/>
    <col min="11262" max="11262" width="12" style="5" customWidth="1"/>
    <col min="11263" max="11263" width="13.83203125" style="5" customWidth="1"/>
    <col min="11264" max="11264" width="14" style="5" customWidth="1"/>
    <col min="11265" max="11509" width="8.83203125" style="5"/>
    <col min="11510" max="11510" width="2.5" style="5" customWidth="1"/>
    <col min="11511" max="11511" width="8.5" style="5" customWidth="1"/>
    <col min="11512" max="11512" width="83" style="5" customWidth="1"/>
    <col min="11513" max="11517" width="0" style="5" hidden="1" customWidth="1"/>
    <col min="11518" max="11518" width="12" style="5" customWidth="1"/>
    <col min="11519" max="11519" width="13.83203125" style="5" customWidth="1"/>
    <col min="11520" max="11520" width="14" style="5" customWidth="1"/>
    <col min="11521" max="11765" width="8.83203125" style="5"/>
    <col min="11766" max="11766" width="2.5" style="5" customWidth="1"/>
    <col min="11767" max="11767" width="8.5" style="5" customWidth="1"/>
    <col min="11768" max="11768" width="83" style="5" customWidth="1"/>
    <col min="11769" max="11773" width="0" style="5" hidden="1" customWidth="1"/>
    <col min="11774" max="11774" width="12" style="5" customWidth="1"/>
    <col min="11775" max="11775" width="13.83203125" style="5" customWidth="1"/>
    <col min="11776" max="11776" width="14" style="5" customWidth="1"/>
    <col min="11777" max="12021" width="8.83203125" style="5"/>
    <col min="12022" max="12022" width="2.5" style="5" customWidth="1"/>
    <col min="12023" max="12023" width="8.5" style="5" customWidth="1"/>
    <col min="12024" max="12024" width="83" style="5" customWidth="1"/>
    <col min="12025" max="12029" width="0" style="5" hidden="1" customWidth="1"/>
    <col min="12030" max="12030" width="12" style="5" customWidth="1"/>
    <col min="12031" max="12031" width="13.83203125" style="5" customWidth="1"/>
    <col min="12032" max="12032" width="14" style="5" customWidth="1"/>
    <col min="12033" max="12277" width="8.83203125" style="5"/>
    <col min="12278" max="12278" width="2.5" style="5" customWidth="1"/>
    <col min="12279" max="12279" width="8.5" style="5" customWidth="1"/>
    <col min="12280" max="12280" width="83" style="5" customWidth="1"/>
    <col min="12281" max="12285" width="0" style="5" hidden="1" customWidth="1"/>
    <col min="12286" max="12286" width="12" style="5" customWidth="1"/>
    <col min="12287" max="12287" width="13.83203125" style="5" customWidth="1"/>
    <col min="12288" max="12288" width="14" style="5" customWidth="1"/>
    <col min="12289" max="12533" width="8.83203125" style="5"/>
    <col min="12534" max="12534" width="2.5" style="5" customWidth="1"/>
    <col min="12535" max="12535" width="8.5" style="5" customWidth="1"/>
    <col min="12536" max="12536" width="83" style="5" customWidth="1"/>
    <col min="12537" max="12541" width="0" style="5" hidden="1" customWidth="1"/>
    <col min="12542" max="12542" width="12" style="5" customWidth="1"/>
    <col min="12543" max="12543" width="13.83203125" style="5" customWidth="1"/>
    <col min="12544" max="12544" width="14" style="5" customWidth="1"/>
    <col min="12545" max="12789" width="8.83203125" style="5"/>
    <col min="12790" max="12790" width="2.5" style="5" customWidth="1"/>
    <col min="12791" max="12791" width="8.5" style="5" customWidth="1"/>
    <col min="12792" max="12792" width="83" style="5" customWidth="1"/>
    <col min="12793" max="12797" width="0" style="5" hidden="1" customWidth="1"/>
    <col min="12798" max="12798" width="12" style="5" customWidth="1"/>
    <col min="12799" max="12799" width="13.83203125" style="5" customWidth="1"/>
    <col min="12800" max="12800" width="14" style="5" customWidth="1"/>
    <col min="12801" max="13045" width="8.83203125" style="5"/>
    <col min="13046" max="13046" width="2.5" style="5" customWidth="1"/>
    <col min="13047" max="13047" width="8.5" style="5" customWidth="1"/>
    <col min="13048" max="13048" width="83" style="5" customWidth="1"/>
    <col min="13049" max="13053" width="0" style="5" hidden="1" customWidth="1"/>
    <col min="13054" max="13054" width="12" style="5" customWidth="1"/>
    <col min="13055" max="13055" width="13.83203125" style="5" customWidth="1"/>
    <col min="13056" max="13056" width="14" style="5" customWidth="1"/>
    <col min="13057" max="13301" width="8.83203125" style="5"/>
    <col min="13302" max="13302" width="2.5" style="5" customWidth="1"/>
    <col min="13303" max="13303" width="8.5" style="5" customWidth="1"/>
    <col min="13304" max="13304" width="83" style="5" customWidth="1"/>
    <col min="13305" max="13309" width="0" style="5" hidden="1" customWidth="1"/>
    <col min="13310" max="13310" width="12" style="5" customWidth="1"/>
    <col min="13311" max="13311" width="13.83203125" style="5" customWidth="1"/>
    <col min="13312" max="13312" width="14" style="5" customWidth="1"/>
    <col min="13313" max="13557" width="8.83203125" style="5"/>
    <col min="13558" max="13558" width="2.5" style="5" customWidth="1"/>
    <col min="13559" max="13559" width="8.5" style="5" customWidth="1"/>
    <col min="13560" max="13560" width="83" style="5" customWidth="1"/>
    <col min="13561" max="13565" width="0" style="5" hidden="1" customWidth="1"/>
    <col min="13566" max="13566" width="12" style="5" customWidth="1"/>
    <col min="13567" max="13567" width="13.83203125" style="5" customWidth="1"/>
    <col min="13568" max="13568" width="14" style="5" customWidth="1"/>
    <col min="13569" max="13813" width="8.83203125" style="5"/>
    <col min="13814" max="13814" width="2.5" style="5" customWidth="1"/>
    <col min="13815" max="13815" width="8.5" style="5" customWidth="1"/>
    <col min="13816" max="13816" width="83" style="5" customWidth="1"/>
    <col min="13817" max="13821" width="0" style="5" hidden="1" customWidth="1"/>
    <col min="13822" max="13822" width="12" style="5" customWidth="1"/>
    <col min="13823" max="13823" width="13.83203125" style="5" customWidth="1"/>
    <col min="13824" max="13824" width="14" style="5" customWidth="1"/>
    <col min="13825" max="14069" width="8.83203125" style="5"/>
    <col min="14070" max="14070" width="2.5" style="5" customWidth="1"/>
    <col min="14071" max="14071" width="8.5" style="5" customWidth="1"/>
    <col min="14072" max="14072" width="83" style="5" customWidth="1"/>
    <col min="14073" max="14077" width="0" style="5" hidden="1" customWidth="1"/>
    <col min="14078" max="14078" width="12" style="5" customWidth="1"/>
    <col min="14079" max="14079" width="13.83203125" style="5" customWidth="1"/>
    <col min="14080" max="14080" width="14" style="5" customWidth="1"/>
    <col min="14081" max="14325" width="8.83203125" style="5"/>
    <col min="14326" max="14326" width="2.5" style="5" customWidth="1"/>
    <col min="14327" max="14327" width="8.5" style="5" customWidth="1"/>
    <col min="14328" max="14328" width="83" style="5" customWidth="1"/>
    <col min="14329" max="14333" width="0" style="5" hidden="1" customWidth="1"/>
    <col min="14334" max="14334" width="12" style="5" customWidth="1"/>
    <col min="14335" max="14335" width="13.83203125" style="5" customWidth="1"/>
    <col min="14336" max="14336" width="14" style="5" customWidth="1"/>
    <col min="14337" max="14581" width="8.83203125" style="5"/>
    <col min="14582" max="14582" width="2.5" style="5" customWidth="1"/>
    <col min="14583" max="14583" width="8.5" style="5" customWidth="1"/>
    <col min="14584" max="14584" width="83" style="5" customWidth="1"/>
    <col min="14585" max="14589" width="0" style="5" hidden="1" customWidth="1"/>
    <col min="14590" max="14590" width="12" style="5" customWidth="1"/>
    <col min="14591" max="14591" width="13.83203125" style="5" customWidth="1"/>
    <col min="14592" max="14592" width="14" style="5" customWidth="1"/>
    <col min="14593" max="14837" width="8.83203125" style="5"/>
    <col min="14838" max="14838" width="2.5" style="5" customWidth="1"/>
    <col min="14839" max="14839" width="8.5" style="5" customWidth="1"/>
    <col min="14840" max="14840" width="83" style="5" customWidth="1"/>
    <col min="14841" max="14845" width="0" style="5" hidden="1" customWidth="1"/>
    <col min="14846" max="14846" width="12" style="5" customWidth="1"/>
    <col min="14847" max="14847" width="13.83203125" style="5" customWidth="1"/>
    <col min="14848" max="14848" width="14" style="5" customWidth="1"/>
    <col min="14849" max="15093" width="8.83203125" style="5"/>
    <col min="15094" max="15094" width="2.5" style="5" customWidth="1"/>
    <col min="15095" max="15095" width="8.5" style="5" customWidth="1"/>
    <col min="15096" max="15096" width="83" style="5" customWidth="1"/>
    <col min="15097" max="15101" width="0" style="5" hidden="1" customWidth="1"/>
    <col min="15102" max="15102" width="12" style="5" customWidth="1"/>
    <col min="15103" max="15103" width="13.83203125" style="5" customWidth="1"/>
    <col min="15104" max="15104" width="14" style="5" customWidth="1"/>
    <col min="15105" max="15349" width="8.83203125" style="5"/>
    <col min="15350" max="15350" width="2.5" style="5" customWidth="1"/>
    <col min="15351" max="15351" width="8.5" style="5" customWidth="1"/>
    <col min="15352" max="15352" width="83" style="5" customWidth="1"/>
    <col min="15353" max="15357" width="0" style="5" hidden="1" customWidth="1"/>
    <col min="15358" max="15358" width="12" style="5" customWidth="1"/>
    <col min="15359" max="15359" width="13.83203125" style="5" customWidth="1"/>
    <col min="15360" max="15360" width="14" style="5" customWidth="1"/>
    <col min="15361" max="15605" width="8.83203125" style="5"/>
    <col min="15606" max="15606" width="2.5" style="5" customWidth="1"/>
    <col min="15607" max="15607" width="8.5" style="5" customWidth="1"/>
    <col min="15608" max="15608" width="83" style="5" customWidth="1"/>
    <col min="15609" max="15613" width="0" style="5" hidden="1" customWidth="1"/>
    <col min="15614" max="15614" width="12" style="5" customWidth="1"/>
    <col min="15615" max="15615" width="13.83203125" style="5" customWidth="1"/>
    <col min="15616" max="15616" width="14" style="5" customWidth="1"/>
    <col min="15617" max="15861" width="8.83203125" style="5"/>
    <col min="15862" max="15862" width="2.5" style="5" customWidth="1"/>
    <col min="15863" max="15863" width="8.5" style="5" customWidth="1"/>
    <col min="15864" max="15864" width="83" style="5" customWidth="1"/>
    <col min="15865" max="15869" width="0" style="5" hidden="1" customWidth="1"/>
    <col min="15870" max="15870" width="12" style="5" customWidth="1"/>
    <col min="15871" max="15871" width="13.83203125" style="5" customWidth="1"/>
    <col min="15872" max="15872" width="14" style="5" customWidth="1"/>
    <col min="15873" max="16117" width="8.83203125" style="5"/>
    <col min="16118" max="16118" width="2.5" style="5" customWidth="1"/>
    <col min="16119" max="16119" width="8.5" style="5" customWidth="1"/>
    <col min="16120" max="16120" width="83" style="5" customWidth="1"/>
    <col min="16121" max="16125" width="0" style="5" hidden="1" customWidth="1"/>
    <col min="16126" max="16126" width="12" style="5" customWidth="1"/>
    <col min="16127" max="16127" width="13.83203125" style="5" customWidth="1"/>
    <col min="16128" max="16128" width="14" style="5" customWidth="1"/>
    <col min="16129" max="16384" width="8.83203125" style="5"/>
  </cols>
  <sheetData>
    <row r="1" spans="1:33" ht="23" x14ac:dyDescent="0.2">
      <c r="B1" s="38" t="s">
        <v>138</v>
      </c>
    </row>
    <row r="2" spans="1:33" ht="44.25" customHeight="1" x14ac:dyDescent="0.2">
      <c r="A2" s="93"/>
      <c r="B2" s="94"/>
      <c r="C2" s="93"/>
      <c r="D2" s="95"/>
      <c r="E2" s="96"/>
      <c r="F2" s="97"/>
      <c r="G2" s="98"/>
      <c r="H2" s="157" t="s">
        <v>144</v>
      </c>
      <c r="I2" s="157"/>
      <c r="J2" s="157"/>
    </row>
    <row r="3" spans="1:33" ht="40.5" customHeight="1" x14ac:dyDescent="0.2">
      <c r="A3" s="93"/>
      <c r="B3" s="94"/>
      <c r="C3" s="93"/>
      <c r="D3" s="95"/>
      <c r="E3" s="156" t="s">
        <v>140</v>
      </c>
      <c r="F3" s="156"/>
      <c r="G3" s="156"/>
      <c r="H3" s="120" t="s">
        <v>141</v>
      </c>
      <c r="I3" s="120" t="s">
        <v>142</v>
      </c>
      <c r="J3" s="100" t="s">
        <v>9</v>
      </c>
    </row>
    <row r="4" spans="1:33" x14ac:dyDescent="0.2">
      <c r="A4" s="101" t="s">
        <v>6</v>
      </c>
      <c r="B4" s="102" t="s">
        <v>7</v>
      </c>
      <c r="C4" s="101" t="s">
        <v>8</v>
      </c>
      <c r="D4" s="103" t="s">
        <v>130</v>
      </c>
      <c r="E4" s="104" t="s">
        <v>1</v>
      </c>
      <c r="F4" s="105" t="s">
        <v>0</v>
      </c>
      <c r="G4" s="106" t="s">
        <v>5</v>
      </c>
      <c r="H4" s="158" t="s">
        <v>0</v>
      </c>
      <c r="I4" s="158"/>
      <c r="J4" s="107" t="s">
        <v>1</v>
      </c>
      <c r="L4" s="34"/>
    </row>
    <row r="5" spans="1:33" s="4" customFormat="1" x14ac:dyDescent="0.2">
      <c r="A5" s="108">
        <v>9607</v>
      </c>
      <c r="B5" s="94" t="s">
        <v>60</v>
      </c>
      <c r="C5" s="93" t="s">
        <v>61</v>
      </c>
      <c r="D5" s="95" t="s">
        <v>132</v>
      </c>
      <c r="E5" s="96">
        <v>17955.009999999998</v>
      </c>
      <c r="F5" s="97">
        <v>0</v>
      </c>
      <c r="G5" s="98">
        <v>17955.009999999998</v>
      </c>
      <c r="H5" s="109">
        <v>0</v>
      </c>
      <c r="I5" s="109">
        <v>0</v>
      </c>
      <c r="J5" s="110">
        <v>17955.009999999998</v>
      </c>
      <c r="L5" s="34"/>
      <c r="AC5" s="5"/>
      <c r="AD5" s="5"/>
      <c r="AE5" s="5"/>
      <c r="AF5" s="5"/>
      <c r="AG5" s="5"/>
    </row>
    <row r="6" spans="1:33" s="4" customFormat="1" x14ac:dyDescent="0.2">
      <c r="A6" s="108">
        <v>9608</v>
      </c>
      <c r="B6" s="94" t="s">
        <v>62</v>
      </c>
      <c r="C6" s="93" t="s">
        <v>63</v>
      </c>
      <c r="D6" s="95" t="s">
        <v>132</v>
      </c>
      <c r="E6" s="96">
        <v>13179.3</v>
      </c>
      <c r="F6" s="97">
        <v>39649.56</v>
      </c>
      <c r="G6" s="98">
        <v>52828.86</v>
      </c>
      <c r="H6" s="109">
        <v>0</v>
      </c>
      <c r="I6" s="109">
        <v>0</v>
      </c>
      <c r="J6" s="110">
        <v>10989.3</v>
      </c>
      <c r="L6" s="34"/>
      <c r="AC6" s="5"/>
      <c r="AD6" s="5"/>
      <c r="AE6" s="5"/>
      <c r="AF6" s="5"/>
      <c r="AG6" s="5"/>
    </row>
    <row r="7" spans="1:33" s="4" customFormat="1" x14ac:dyDescent="0.2">
      <c r="A7" s="108">
        <v>9609</v>
      </c>
      <c r="B7" s="94" t="s">
        <v>64</v>
      </c>
      <c r="C7" s="93" t="s">
        <v>65</v>
      </c>
      <c r="D7" s="95" t="s">
        <v>132</v>
      </c>
      <c r="E7" s="96">
        <v>1438.38</v>
      </c>
      <c r="F7" s="97">
        <v>7122.22</v>
      </c>
      <c r="G7" s="98">
        <v>8560.6</v>
      </c>
      <c r="H7" s="109">
        <v>0</v>
      </c>
      <c r="I7" s="109">
        <v>5366.9100000000008</v>
      </c>
      <c r="J7" s="110">
        <v>1341.36</v>
      </c>
      <c r="L7" s="34"/>
      <c r="AC7" s="5"/>
      <c r="AD7" s="5"/>
      <c r="AE7" s="5"/>
      <c r="AF7" s="5"/>
      <c r="AG7" s="5"/>
    </row>
    <row r="8" spans="1:33" s="4" customFormat="1" x14ac:dyDescent="0.2">
      <c r="A8" s="108">
        <v>9610</v>
      </c>
      <c r="B8" s="94" t="s">
        <v>66</v>
      </c>
      <c r="C8" s="93" t="s">
        <v>67</v>
      </c>
      <c r="D8" s="95" t="s">
        <v>132</v>
      </c>
      <c r="E8" s="96">
        <v>4487.74</v>
      </c>
      <c r="F8" s="97">
        <v>0</v>
      </c>
      <c r="G8" s="98">
        <v>4487.74</v>
      </c>
      <c r="H8" s="109">
        <v>0</v>
      </c>
      <c r="I8" s="109">
        <v>0</v>
      </c>
      <c r="J8" s="110">
        <v>4487.74</v>
      </c>
      <c r="L8" s="34"/>
      <c r="AC8" s="5"/>
      <c r="AD8" s="5"/>
      <c r="AE8" s="5"/>
      <c r="AF8" s="5"/>
      <c r="AG8" s="5"/>
    </row>
    <row r="9" spans="1:33" s="4" customFormat="1" x14ac:dyDescent="0.2">
      <c r="A9" s="108">
        <v>9611</v>
      </c>
      <c r="B9" s="94" t="s">
        <v>68</v>
      </c>
      <c r="C9" s="93" t="s">
        <v>69</v>
      </c>
      <c r="D9" s="95" t="s">
        <v>132</v>
      </c>
      <c r="E9" s="96">
        <v>51622.3</v>
      </c>
      <c r="F9" s="97">
        <v>26838.6</v>
      </c>
      <c r="G9" s="98">
        <v>78460.899999999994</v>
      </c>
      <c r="H9" s="109">
        <v>0</v>
      </c>
      <c r="I9" s="109">
        <v>14377.86</v>
      </c>
      <c r="J9" s="110">
        <v>49885.07</v>
      </c>
      <c r="L9" s="34"/>
      <c r="AC9" s="5"/>
      <c r="AD9" s="5"/>
      <c r="AE9" s="5"/>
      <c r="AF9" s="5"/>
      <c r="AG9" s="5"/>
    </row>
    <row r="10" spans="1:33" s="4" customFormat="1" x14ac:dyDescent="0.2">
      <c r="A10" s="108">
        <v>9612</v>
      </c>
      <c r="B10" s="94" t="s">
        <v>70</v>
      </c>
      <c r="C10" s="93" t="s">
        <v>71</v>
      </c>
      <c r="D10" s="95" t="s">
        <v>132</v>
      </c>
      <c r="E10" s="96">
        <v>23690.81</v>
      </c>
      <c r="F10" s="97">
        <v>10703.43</v>
      </c>
      <c r="G10" s="98">
        <v>34394.240000000005</v>
      </c>
      <c r="H10" s="109">
        <v>0</v>
      </c>
      <c r="I10" s="109">
        <v>11813.11</v>
      </c>
      <c r="J10" s="110">
        <v>22130.81</v>
      </c>
      <c r="L10" s="34" t="e">
        <f>F10-#REF!-#REF!</f>
        <v>#REF!</v>
      </c>
      <c r="AC10" s="5"/>
      <c r="AD10" s="5"/>
      <c r="AE10" s="5"/>
      <c r="AF10" s="5"/>
      <c r="AG10" s="5"/>
    </row>
    <row r="11" spans="1:33" s="4" customFormat="1" x14ac:dyDescent="0.2">
      <c r="A11" s="108">
        <v>9613</v>
      </c>
      <c r="B11" s="94" t="s">
        <v>72</v>
      </c>
      <c r="C11" s="93" t="s">
        <v>73</v>
      </c>
      <c r="D11" s="95" t="s">
        <v>132</v>
      </c>
      <c r="E11" s="96">
        <v>14771.7</v>
      </c>
      <c r="F11" s="97">
        <v>47983.07</v>
      </c>
      <c r="G11" s="98">
        <v>62754.770000000004</v>
      </c>
      <c r="H11" s="109">
        <v>67324.03</v>
      </c>
      <c r="I11" s="109">
        <v>14759.239999999998</v>
      </c>
      <c r="J11" s="110">
        <v>14529.26</v>
      </c>
      <c r="L11" s="34" t="e">
        <f>F11-#REF!-#REF!</f>
        <v>#REF!</v>
      </c>
      <c r="AC11" s="5"/>
      <c r="AD11" s="5"/>
      <c r="AE11" s="5"/>
      <c r="AF11" s="5"/>
      <c r="AG11" s="5"/>
    </row>
    <row r="12" spans="1:33" s="4" customFormat="1" x14ac:dyDescent="0.2">
      <c r="A12" s="108">
        <v>9614</v>
      </c>
      <c r="B12" s="94" t="s">
        <v>74</v>
      </c>
      <c r="C12" s="93" t="s">
        <v>75</v>
      </c>
      <c r="D12" s="95" t="s">
        <v>132</v>
      </c>
      <c r="E12" s="96">
        <v>56360.61</v>
      </c>
      <c r="F12" s="97">
        <v>42211.85</v>
      </c>
      <c r="G12" s="98">
        <v>98572.459999999992</v>
      </c>
      <c r="H12" s="109"/>
      <c r="I12" s="109">
        <v>0</v>
      </c>
      <c r="J12" s="110">
        <v>54845.61</v>
      </c>
      <c r="L12" s="34"/>
      <c r="AC12" s="5"/>
      <c r="AD12" s="5"/>
      <c r="AE12" s="5"/>
      <c r="AF12" s="5"/>
      <c r="AG12" s="5"/>
    </row>
    <row r="13" spans="1:33" s="4" customFormat="1" x14ac:dyDescent="0.2">
      <c r="A13" s="108">
        <v>9615</v>
      </c>
      <c r="B13" s="94" t="s">
        <v>76</v>
      </c>
      <c r="C13" s="93" t="s">
        <v>77</v>
      </c>
      <c r="D13" s="95" t="s">
        <v>132</v>
      </c>
      <c r="E13" s="96">
        <v>79.36</v>
      </c>
      <c r="F13" s="97">
        <v>94748.21</v>
      </c>
      <c r="G13" s="98">
        <v>94827.57</v>
      </c>
      <c r="H13" s="109">
        <v>36388.83</v>
      </c>
      <c r="I13" s="109">
        <v>55510.92</v>
      </c>
      <c r="J13" s="110">
        <v>79.36</v>
      </c>
      <c r="L13" s="34"/>
      <c r="AC13" s="5"/>
      <c r="AD13" s="5"/>
      <c r="AE13" s="5"/>
      <c r="AF13" s="5"/>
      <c r="AG13" s="5"/>
    </row>
    <row r="14" spans="1:33" s="4" customFormat="1" x14ac:dyDescent="0.2">
      <c r="A14" s="108">
        <v>9616</v>
      </c>
      <c r="B14" s="94" t="s">
        <v>78</v>
      </c>
      <c r="C14" s="93" t="s">
        <v>79</v>
      </c>
      <c r="D14" s="95" t="s">
        <v>132</v>
      </c>
      <c r="E14" s="96">
        <v>4479.5</v>
      </c>
      <c r="F14" s="97">
        <v>47407.72</v>
      </c>
      <c r="G14" s="98">
        <v>51887.22</v>
      </c>
      <c r="H14" s="109">
        <v>0</v>
      </c>
      <c r="I14" s="109">
        <v>0</v>
      </c>
      <c r="J14" s="110">
        <v>4479.5</v>
      </c>
      <c r="L14" s="34"/>
      <c r="AC14" s="5"/>
      <c r="AD14" s="5"/>
      <c r="AE14" s="5"/>
      <c r="AF14" s="5"/>
      <c r="AG14" s="5"/>
    </row>
    <row r="15" spans="1:33" s="4" customFormat="1" x14ac:dyDescent="0.2">
      <c r="A15" s="108">
        <v>9617</v>
      </c>
      <c r="B15" s="94" t="s">
        <v>80</v>
      </c>
      <c r="C15" s="93" t="s">
        <v>81</v>
      </c>
      <c r="D15" s="95" t="s">
        <v>132</v>
      </c>
      <c r="E15" s="96">
        <v>52534.2</v>
      </c>
      <c r="F15" s="97">
        <v>3362.4</v>
      </c>
      <c r="G15" s="98">
        <v>55896.6</v>
      </c>
      <c r="H15" s="109">
        <v>0</v>
      </c>
      <c r="I15" s="109">
        <v>0</v>
      </c>
      <c r="J15" s="110">
        <v>49131.14</v>
      </c>
      <c r="L15" s="34"/>
      <c r="AC15" s="5"/>
      <c r="AD15" s="5"/>
      <c r="AE15" s="5"/>
      <c r="AF15" s="5"/>
      <c r="AG15" s="5"/>
    </row>
    <row r="16" spans="1:33" s="4" customFormat="1" x14ac:dyDescent="0.2">
      <c r="A16" s="108">
        <v>9618</v>
      </c>
      <c r="B16" s="94" t="s">
        <v>82</v>
      </c>
      <c r="C16" s="93" t="s">
        <v>83</v>
      </c>
      <c r="D16" s="95" t="s">
        <v>132</v>
      </c>
      <c r="E16" s="96">
        <v>25210.93</v>
      </c>
      <c r="F16" s="97">
        <v>2409.5700000000002</v>
      </c>
      <c r="G16" s="98">
        <v>27620.5</v>
      </c>
      <c r="H16" s="109">
        <v>0</v>
      </c>
      <c r="I16" s="109">
        <v>0</v>
      </c>
      <c r="J16" s="110">
        <v>20700.02</v>
      </c>
      <c r="L16" s="34"/>
      <c r="AC16" s="5"/>
      <c r="AD16" s="5"/>
      <c r="AE16" s="5"/>
      <c r="AF16" s="5"/>
      <c r="AG16" s="5"/>
    </row>
    <row r="17" spans="1:33" s="4" customFormat="1" x14ac:dyDescent="0.2">
      <c r="A17" s="108">
        <v>9619</v>
      </c>
      <c r="B17" s="94" t="s">
        <v>84</v>
      </c>
      <c r="C17" s="93" t="s">
        <v>85</v>
      </c>
      <c r="D17" s="95" t="s">
        <v>132</v>
      </c>
      <c r="E17" s="96">
        <v>8692.44</v>
      </c>
      <c r="F17" s="97">
        <v>144.1</v>
      </c>
      <c r="G17" s="98">
        <v>8836.5400000000009</v>
      </c>
      <c r="H17" s="109">
        <v>0</v>
      </c>
      <c r="I17" s="109">
        <v>0</v>
      </c>
      <c r="J17" s="110">
        <v>6732.78</v>
      </c>
      <c r="L17" s="34"/>
      <c r="AC17" s="5"/>
      <c r="AD17" s="5"/>
      <c r="AE17" s="5"/>
      <c r="AF17" s="5"/>
      <c r="AG17" s="5"/>
    </row>
    <row r="18" spans="1:33" s="4" customFormat="1" x14ac:dyDescent="0.2">
      <c r="A18" s="111"/>
      <c r="B18" s="112"/>
      <c r="C18" s="111"/>
      <c r="D18" s="113" t="s">
        <v>132</v>
      </c>
      <c r="E18" s="114">
        <f>SUM(E5:E17)</f>
        <v>274502.27999999997</v>
      </c>
      <c r="F18" s="115">
        <f>SUM(F5:F17)</f>
        <v>322580.73000000004</v>
      </c>
      <c r="G18" s="116">
        <f t="shared" ref="G5:G18" si="0">E18+F18</f>
        <v>597083.01</v>
      </c>
      <c r="H18" s="115">
        <v>103712.86</v>
      </c>
      <c r="I18" s="115">
        <v>101828.04</v>
      </c>
      <c r="J18" s="114">
        <f>SUM(J5:J17)</f>
        <v>257286.95999999996</v>
      </c>
      <c r="L18" s="34"/>
      <c r="AC18" s="5"/>
      <c r="AD18" s="5"/>
      <c r="AE18" s="5"/>
      <c r="AF18" s="5"/>
      <c r="AG18" s="5"/>
    </row>
    <row r="19" spans="1:33" s="4" customFormat="1" x14ac:dyDescent="0.2">
      <c r="A19" s="1"/>
      <c r="B19" s="14"/>
      <c r="C19" s="1"/>
      <c r="D19" s="2"/>
      <c r="E19" s="6"/>
      <c r="F19" s="3"/>
      <c r="G19" s="7"/>
      <c r="H19" s="19"/>
      <c r="I19" s="19"/>
      <c r="J19" s="13"/>
      <c r="L19" s="34"/>
      <c r="AC19" s="5"/>
      <c r="AD19" s="5"/>
      <c r="AE19" s="5"/>
      <c r="AF19" s="5"/>
      <c r="AG19" s="5"/>
    </row>
    <row r="20" spans="1:33" s="4" customFormat="1" x14ac:dyDescent="0.2">
      <c r="A20" s="1"/>
      <c r="B20" s="14"/>
      <c r="C20" s="1"/>
      <c r="D20" s="2"/>
      <c r="E20" s="6"/>
      <c r="F20" s="3"/>
      <c r="G20" s="7"/>
      <c r="H20" s="19"/>
      <c r="I20" s="19"/>
      <c r="J20" s="13"/>
      <c r="L20" s="34"/>
      <c r="AC20" s="5"/>
      <c r="AD20" s="5"/>
      <c r="AE20" s="5"/>
      <c r="AF20" s="5"/>
      <c r="AG20" s="5"/>
    </row>
    <row r="21" spans="1:33" s="4" customFormat="1" x14ac:dyDescent="0.2">
      <c r="A21" s="1"/>
      <c r="B21" s="14"/>
      <c r="C21" s="1"/>
      <c r="D21" s="2"/>
      <c r="E21" s="6"/>
      <c r="F21" s="3"/>
      <c r="G21" s="7"/>
      <c r="H21" s="19"/>
      <c r="I21" s="19"/>
      <c r="J21" s="13"/>
      <c r="L21" s="34"/>
      <c r="AC21" s="5"/>
      <c r="AD21" s="5"/>
      <c r="AE21" s="5"/>
      <c r="AF21" s="5"/>
      <c r="AG21" s="5"/>
    </row>
    <row r="22" spans="1:33" s="4" customFormat="1" x14ac:dyDescent="0.2">
      <c r="A22" s="1"/>
      <c r="B22" s="14"/>
      <c r="C22" s="1"/>
      <c r="D22" s="2"/>
      <c r="E22" s="6"/>
      <c r="F22" s="3"/>
      <c r="G22" s="7"/>
      <c r="H22" s="19"/>
      <c r="I22" s="19"/>
      <c r="J22" s="13"/>
      <c r="L22" s="34"/>
      <c r="AC22" s="5"/>
      <c r="AD22" s="5"/>
      <c r="AE22" s="5"/>
      <c r="AF22" s="5"/>
      <c r="AG22" s="5"/>
    </row>
    <row r="23" spans="1:33" s="4" customFormat="1" x14ac:dyDescent="0.2">
      <c r="A23" s="1"/>
      <c r="B23" s="14"/>
      <c r="C23" s="1"/>
      <c r="D23" s="2"/>
      <c r="E23" s="6"/>
      <c r="F23" s="3"/>
      <c r="G23" s="7"/>
      <c r="H23" s="19"/>
      <c r="I23" s="19"/>
      <c r="J23" s="13"/>
      <c r="L23" s="34"/>
      <c r="AC23" s="5"/>
      <c r="AD23" s="5"/>
      <c r="AE23" s="5"/>
      <c r="AF23" s="5"/>
      <c r="AG23" s="5"/>
    </row>
  </sheetData>
  <mergeCells count="3">
    <mergeCell ref="H2:J2"/>
    <mergeCell ref="E3:G3"/>
    <mergeCell ref="H4:I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FC49C-A9E9-844E-BF4E-2489AA2C41FB}">
  <dimension ref="A1:AB20"/>
  <sheetViews>
    <sheetView zoomScaleNormal="100" workbookViewId="0">
      <pane xSplit="3" topLeftCell="D1" activePane="topRight" state="frozen"/>
      <selection activeCell="B1" sqref="B1"/>
      <selection pane="topRight" activeCell="E5" sqref="E5:J16"/>
    </sheetView>
  </sheetViews>
  <sheetFormatPr baseColWidth="10" defaultColWidth="8.83203125" defaultRowHeight="15" x14ac:dyDescent="0.2"/>
  <cols>
    <col min="1" max="1" width="8.6640625" style="1" bestFit="1" customWidth="1"/>
    <col min="2" max="2" width="69" style="14" customWidth="1"/>
    <col min="3" max="3" width="40.5" style="1" hidden="1" customWidth="1"/>
    <col min="4" max="4" width="8.5" style="2" customWidth="1"/>
    <col min="5" max="5" width="15.5" style="6" customWidth="1"/>
    <col min="6" max="6" width="15.6640625" style="3" customWidth="1"/>
    <col min="7" max="7" width="17" style="7" customWidth="1"/>
    <col min="8" max="8" width="13.5" style="19" customWidth="1"/>
    <col min="9" max="9" width="16.5" style="19" customWidth="1"/>
    <col min="10" max="10" width="15.5" style="13" customWidth="1"/>
    <col min="11" max="11" width="8.83203125" style="4"/>
    <col min="12" max="12" width="13.83203125" style="4" hidden="1" customWidth="1"/>
    <col min="13" max="28" width="8.83203125" style="4"/>
    <col min="29" max="245" width="8.83203125" style="5"/>
    <col min="246" max="246" width="2.5" style="5" customWidth="1"/>
    <col min="247" max="247" width="8.5" style="5" customWidth="1"/>
    <col min="248" max="248" width="83" style="5" customWidth="1"/>
    <col min="249" max="253" width="0" style="5" hidden="1" customWidth="1"/>
    <col min="254" max="254" width="12" style="5" customWidth="1"/>
    <col min="255" max="255" width="13.83203125" style="5" customWidth="1"/>
    <col min="256" max="256" width="14" style="5" customWidth="1"/>
    <col min="257" max="501" width="8.83203125" style="5"/>
    <col min="502" max="502" width="2.5" style="5" customWidth="1"/>
    <col min="503" max="503" width="8.5" style="5" customWidth="1"/>
    <col min="504" max="504" width="83" style="5" customWidth="1"/>
    <col min="505" max="509" width="0" style="5" hidden="1" customWidth="1"/>
    <col min="510" max="510" width="12" style="5" customWidth="1"/>
    <col min="511" max="511" width="13.83203125" style="5" customWidth="1"/>
    <col min="512" max="512" width="14" style="5" customWidth="1"/>
    <col min="513" max="757" width="8.83203125" style="5"/>
    <col min="758" max="758" width="2.5" style="5" customWidth="1"/>
    <col min="759" max="759" width="8.5" style="5" customWidth="1"/>
    <col min="760" max="760" width="83" style="5" customWidth="1"/>
    <col min="761" max="765" width="0" style="5" hidden="1" customWidth="1"/>
    <col min="766" max="766" width="12" style="5" customWidth="1"/>
    <col min="767" max="767" width="13.83203125" style="5" customWidth="1"/>
    <col min="768" max="768" width="14" style="5" customWidth="1"/>
    <col min="769" max="1013" width="8.83203125" style="5"/>
    <col min="1014" max="1014" width="2.5" style="5" customWidth="1"/>
    <col min="1015" max="1015" width="8.5" style="5" customWidth="1"/>
    <col min="1016" max="1016" width="83" style="5" customWidth="1"/>
    <col min="1017" max="1021" width="0" style="5" hidden="1" customWidth="1"/>
    <col min="1022" max="1022" width="12" style="5" customWidth="1"/>
    <col min="1023" max="1023" width="13.83203125" style="5" customWidth="1"/>
    <col min="1024" max="1024" width="14" style="5" customWidth="1"/>
    <col min="1025" max="1269" width="8.83203125" style="5"/>
    <col min="1270" max="1270" width="2.5" style="5" customWidth="1"/>
    <col min="1271" max="1271" width="8.5" style="5" customWidth="1"/>
    <col min="1272" max="1272" width="83" style="5" customWidth="1"/>
    <col min="1273" max="1277" width="0" style="5" hidden="1" customWidth="1"/>
    <col min="1278" max="1278" width="12" style="5" customWidth="1"/>
    <col min="1279" max="1279" width="13.83203125" style="5" customWidth="1"/>
    <col min="1280" max="1280" width="14" style="5" customWidth="1"/>
    <col min="1281" max="1525" width="8.83203125" style="5"/>
    <col min="1526" max="1526" width="2.5" style="5" customWidth="1"/>
    <col min="1527" max="1527" width="8.5" style="5" customWidth="1"/>
    <col min="1528" max="1528" width="83" style="5" customWidth="1"/>
    <col min="1529" max="1533" width="0" style="5" hidden="1" customWidth="1"/>
    <col min="1534" max="1534" width="12" style="5" customWidth="1"/>
    <col min="1535" max="1535" width="13.83203125" style="5" customWidth="1"/>
    <col min="1536" max="1536" width="14" style="5" customWidth="1"/>
    <col min="1537" max="1781" width="8.83203125" style="5"/>
    <col min="1782" max="1782" width="2.5" style="5" customWidth="1"/>
    <col min="1783" max="1783" width="8.5" style="5" customWidth="1"/>
    <col min="1784" max="1784" width="83" style="5" customWidth="1"/>
    <col min="1785" max="1789" width="0" style="5" hidden="1" customWidth="1"/>
    <col min="1790" max="1790" width="12" style="5" customWidth="1"/>
    <col min="1791" max="1791" width="13.83203125" style="5" customWidth="1"/>
    <col min="1792" max="1792" width="14" style="5" customWidth="1"/>
    <col min="1793" max="2037" width="8.83203125" style="5"/>
    <col min="2038" max="2038" width="2.5" style="5" customWidth="1"/>
    <col min="2039" max="2039" width="8.5" style="5" customWidth="1"/>
    <col min="2040" max="2040" width="83" style="5" customWidth="1"/>
    <col min="2041" max="2045" width="0" style="5" hidden="1" customWidth="1"/>
    <col min="2046" max="2046" width="12" style="5" customWidth="1"/>
    <col min="2047" max="2047" width="13.83203125" style="5" customWidth="1"/>
    <col min="2048" max="2048" width="14" style="5" customWidth="1"/>
    <col min="2049" max="2293" width="8.83203125" style="5"/>
    <col min="2294" max="2294" width="2.5" style="5" customWidth="1"/>
    <col min="2295" max="2295" width="8.5" style="5" customWidth="1"/>
    <col min="2296" max="2296" width="83" style="5" customWidth="1"/>
    <col min="2297" max="2301" width="0" style="5" hidden="1" customWidth="1"/>
    <col min="2302" max="2302" width="12" style="5" customWidth="1"/>
    <col min="2303" max="2303" width="13.83203125" style="5" customWidth="1"/>
    <col min="2304" max="2304" width="14" style="5" customWidth="1"/>
    <col min="2305" max="2549" width="8.83203125" style="5"/>
    <col min="2550" max="2550" width="2.5" style="5" customWidth="1"/>
    <col min="2551" max="2551" width="8.5" style="5" customWidth="1"/>
    <col min="2552" max="2552" width="83" style="5" customWidth="1"/>
    <col min="2553" max="2557" width="0" style="5" hidden="1" customWidth="1"/>
    <col min="2558" max="2558" width="12" style="5" customWidth="1"/>
    <col min="2559" max="2559" width="13.83203125" style="5" customWidth="1"/>
    <col min="2560" max="2560" width="14" style="5" customWidth="1"/>
    <col min="2561" max="2805" width="8.83203125" style="5"/>
    <col min="2806" max="2806" width="2.5" style="5" customWidth="1"/>
    <col min="2807" max="2807" width="8.5" style="5" customWidth="1"/>
    <col min="2808" max="2808" width="83" style="5" customWidth="1"/>
    <col min="2809" max="2813" width="0" style="5" hidden="1" customWidth="1"/>
    <col min="2814" max="2814" width="12" style="5" customWidth="1"/>
    <col min="2815" max="2815" width="13.83203125" style="5" customWidth="1"/>
    <col min="2816" max="2816" width="14" style="5" customWidth="1"/>
    <col min="2817" max="3061" width="8.83203125" style="5"/>
    <col min="3062" max="3062" width="2.5" style="5" customWidth="1"/>
    <col min="3063" max="3063" width="8.5" style="5" customWidth="1"/>
    <col min="3064" max="3064" width="83" style="5" customWidth="1"/>
    <col min="3065" max="3069" width="0" style="5" hidden="1" customWidth="1"/>
    <col min="3070" max="3070" width="12" style="5" customWidth="1"/>
    <col min="3071" max="3071" width="13.83203125" style="5" customWidth="1"/>
    <col min="3072" max="3072" width="14" style="5" customWidth="1"/>
    <col min="3073" max="3317" width="8.83203125" style="5"/>
    <col min="3318" max="3318" width="2.5" style="5" customWidth="1"/>
    <col min="3319" max="3319" width="8.5" style="5" customWidth="1"/>
    <col min="3320" max="3320" width="83" style="5" customWidth="1"/>
    <col min="3321" max="3325" width="0" style="5" hidden="1" customWidth="1"/>
    <col min="3326" max="3326" width="12" style="5" customWidth="1"/>
    <col min="3327" max="3327" width="13.83203125" style="5" customWidth="1"/>
    <col min="3328" max="3328" width="14" style="5" customWidth="1"/>
    <col min="3329" max="3573" width="8.83203125" style="5"/>
    <col min="3574" max="3574" width="2.5" style="5" customWidth="1"/>
    <col min="3575" max="3575" width="8.5" style="5" customWidth="1"/>
    <col min="3576" max="3576" width="83" style="5" customWidth="1"/>
    <col min="3577" max="3581" width="0" style="5" hidden="1" customWidth="1"/>
    <col min="3582" max="3582" width="12" style="5" customWidth="1"/>
    <col min="3583" max="3583" width="13.83203125" style="5" customWidth="1"/>
    <col min="3584" max="3584" width="14" style="5" customWidth="1"/>
    <col min="3585" max="3829" width="8.83203125" style="5"/>
    <col min="3830" max="3830" width="2.5" style="5" customWidth="1"/>
    <col min="3831" max="3831" width="8.5" style="5" customWidth="1"/>
    <col min="3832" max="3832" width="83" style="5" customWidth="1"/>
    <col min="3833" max="3837" width="0" style="5" hidden="1" customWidth="1"/>
    <col min="3838" max="3838" width="12" style="5" customWidth="1"/>
    <col min="3839" max="3839" width="13.83203125" style="5" customWidth="1"/>
    <col min="3840" max="3840" width="14" style="5" customWidth="1"/>
    <col min="3841" max="4085" width="8.83203125" style="5"/>
    <col min="4086" max="4086" width="2.5" style="5" customWidth="1"/>
    <col min="4087" max="4087" width="8.5" style="5" customWidth="1"/>
    <col min="4088" max="4088" width="83" style="5" customWidth="1"/>
    <col min="4089" max="4093" width="0" style="5" hidden="1" customWidth="1"/>
    <col min="4094" max="4094" width="12" style="5" customWidth="1"/>
    <col min="4095" max="4095" width="13.83203125" style="5" customWidth="1"/>
    <col min="4096" max="4096" width="14" style="5" customWidth="1"/>
    <col min="4097" max="4341" width="8.83203125" style="5"/>
    <col min="4342" max="4342" width="2.5" style="5" customWidth="1"/>
    <col min="4343" max="4343" width="8.5" style="5" customWidth="1"/>
    <col min="4344" max="4344" width="83" style="5" customWidth="1"/>
    <col min="4345" max="4349" width="0" style="5" hidden="1" customWidth="1"/>
    <col min="4350" max="4350" width="12" style="5" customWidth="1"/>
    <col min="4351" max="4351" width="13.83203125" style="5" customWidth="1"/>
    <col min="4352" max="4352" width="14" style="5" customWidth="1"/>
    <col min="4353" max="4597" width="8.83203125" style="5"/>
    <col min="4598" max="4598" width="2.5" style="5" customWidth="1"/>
    <col min="4599" max="4599" width="8.5" style="5" customWidth="1"/>
    <col min="4600" max="4600" width="83" style="5" customWidth="1"/>
    <col min="4601" max="4605" width="0" style="5" hidden="1" customWidth="1"/>
    <col min="4606" max="4606" width="12" style="5" customWidth="1"/>
    <col min="4607" max="4607" width="13.83203125" style="5" customWidth="1"/>
    <col min="4608" max="4608" width="14" style="5" customWidth="1"/>
    <col min="4609" max="4853" width="8.83203125" style="5"/>
    <col min="4854" max="4854" width="2.5" style="5" customWidth="1"/>
    <col min="4855" max="4855" width="8.5" style="5" customWidth="1"/>
    <col min="4856" max="4856" width="83" style="5" customWidth="1"/>
    <col min="4857" max="4861" width="0" style="5" hidden="1" customWidth="1"/>
    <col min="4862" max="4862" width="12" style="5" customWidth="1"/>
    <col min="4863" max="4863" width="13.83203125" style="5" customWidth="1"/>
    <col min="4864" max="4864" width="14" style="5" customWidth="1"/>
    <col min="4865" max="5109" width="8.83203125" style="5"/>
    <col min="5110" max="5110" width="2.5" style="5" customWidth="1"/>
    <col min="5111" max="5111" width="8.5" style="5" customWidth="1"/>
    <col min="5112" max="5112" width="83" style="5" customWidth="1"/>
    <col min="5113" max="5117" width="0" style="5" hidden="1" customWidth="1"/>
    <col min="5118" max="5118" width="12" style="5" customWidth="1"/>
    <col min="5119" max="5119" width="13.83203125" style="5" customWidth="1"/>
    <col min="5120" max="5120" width="14" style="5" customWidth="1"/>
    <col min="5121" max="5365" width="8.83203125" style="5"/>
    <col min="5366" max="5366" width="2.5" style="5" customWidth="1"/>
    <col min="5367" max="5367" width="8.5" style="5" customWidth="1"/>
    <col min="5368" max="5368" width="83" style="5" customWidth="1"/>
    <col min="5369" max="5373" width="0" style="5" hidden="1" customWidth="1"/>
    <col min="5374" max="5374" width="12" style="5" customWidth="1"/>
    <col min="5375" max="5375" width="13.83203125" style="5" customWidth="1"/>
    <col min="5376" max="5376" width="14" style="5" customWidth="1"/>
    <col min="5377" max="5621" width="8.83203125" style="5"/>
    <col min="5622" max="5622" width="2.5" style="5" customWidth="1"/>
    <col min="5623" max="5623" width="8.5" style="5" customWidth="1"/>
    <col min="5624" max="5624" width="83" style="5" customWidth="1"/>
    <col min="5625" max="5629" width="0" style="5" hidden="1" customWidth="1"/>
    <col min="5630" max="5630" width="12" style="5" customWidth="1"/>
    <col min="5631" max="5631" width="13.83203125" style="5" customWidth="1"/>
    <col min="5632" max="5632" width="14" style="5" customWidth="1"/>
    <col min="5633" max="5877" width="8.83203125" style="5"/>
    <col min="5878" max="5878" width="2.5" style="5" customWidth="1"/>
    <col min="5879" max="5879" width="8.5" style="5" customWidth="1"/>
    <col min="5880" max="5880" width="83" style="5" customWidth="1"/>
    <col min="5881" max="5885" width="0" style="5" hidden="1" customWidth="1"/>
    <col min="5886" max="5886" width="12" style="5" customWidth="1"/>
    <col min="5887" max="5887" width="13.83203125" style="5" customWidth="1"/>
    <col min="5888" max="5888" width="14" style="5" customWidth="1"/>
    <col min="5889" max="6133" width="8.83203125" style="5"/>
    <col min="6134" max="6134" width="2.5" style="5" customWidth="1"/>
    <col min="6135" max="6135" width="8.5" style="5" customWidth="1"/>
    <col min="6136" max="6136" width="83" style="5" customWidth="1"/>
    <col min="6137" max="6141" width="0" style="5" hidden="1" customWidth="1"/>
    <col min="6142" max="6142" width="12" style="5" customWidth="1"/>
    <col min="6143" max="6143" width="13.83203125" style="5" customWidth="1"/>
    <col min="6144" max="6144" width="14" style="5" customWidth="1"/>
    <col min="6145" max="6389" width="8.83203125" style="5"/>
    <col min="6390" max="6390" width="2.5" style="5" customWidth="1"/>
    <col min="6391" max="6391" width="8.5" style="5" customWidth="1"/>
    <col min="6392" max="6392" width="83" style="5" customWidth="1"/>
    <col min="6393" max="6397" width="0" style="5" hidden="1" customWidth="1"/>
    <col min="6398" max="6398" width="12" style="5" customWidth="1"/>
    <col min="6399" max="6399" width="13.83203125" style="5" customWidth="1"/>
    <col min="6400" max="6400" width="14" style="5" customWidth="1"/>
    <col min="6401" max="6645" width="8.83203125" style="5"/>
    <col min="6646" max="6646" width="2.5" style="5" customWidth="1"/>
    <col min="6647" max="6647" width="8.5" style="5" customWidth="1"/>
    <col min="6648" max="6648" width="83" style="5" customWidth="1"/>
    <col min="6649" max="6653" width="0" style="5" hidden="1" customWidth="1"/>
    <col min="6654" max="6654" width="12" style="5" customWidth="1"/>
    <col min="6655" max="6655" width="13.83203125" style="5" customWidth="1"/>
    <col min="6656" max="6656" width="14" style="5" customWidth="1"/>
    <col min="6657" max="6901" width="8.83203125" style="5"/>
    <col min="6902" max="6902" width="2.5" style="5" customWidth="1"/>
    <col min="6903" max="6903" width="8.5" style="5" customWidth="1"/>
    <col min="6904" max="6904" width="83" style="5" customWidth="1"/>
    <col min="6905" max="6909" width="0" style="5" hidden="1" customWidth="1"/>
    <col min="6910" max="6910" width="12" style="5" customWidth="1"/>
    <col min="6911" max="6911" width="13.83203125" style="5" customWidth="1"/>
    <col min="6912" max="6912" width="14" style="5" customWidth="1"/>
    <col min="6913" max="7157" width="8.83203125" style="5"/>
    <col min="7158" max="7158" width="2.5" style="5" customWidth="1"/>
    <col min="7159" max="7159" width="8.5" style="5" customWidth="1"/>
    <col min="7160" max="7160" width="83" style="5" customWidth="1"/>
    <col min="7161" max="7165" width="0" style="5" hidden="1" customWidth="1"/>
    <col min="7166" max="7166" width="12" style="5" customWidth="1"/>
    <col min="7167" max="7167" width="13.83203125" style="5" customWidth="1"/>
    <col min="7168" max="7168" width="14" style="5" customWidth="1"/>
    <col min="7169" max="7413" width="8.83203125" style="5"/>
    <col min="7414" max="7414" width="2.5" style="5" customWidth="1"/>
    <col min="7415" max="7415" width="8.5" style="5" customWidth="1"/>
    <col min="7416" max="7416" width="83" style="5" customWidth="1"/>
    <col min="7417" max="7421" width="0" style="5" hidden="1" customWidth="1"/>
    <col min="7422" max="7422" width="12" style="5" customWidth="1"/>
    <col min="7423" max="7423" width="13.83203125" style="5" customWidth="1"/>
    <col min="7424" max="7424" width="14" style="5" customWidth="1"/>
    <col min="7425" max="7669" width="8.83203125" style="5"/>
    <col min="7670" max="7670" width="2.5" style="5" customWidth="1"/>
    <col min="7671" max="7671" width="8.5" style="5" customWidth="1"/>
    <col min="7672" max="7672" width="83" style="5" customWidth="1"/>
    <col min="7673" max="7677" width="0" style="5" hidden="1" customWidth="1"/>
    <col min="7678" max="7678" width="12" style="5" customWidth="1"/>
    <col min="7679" max="7679" width="13.83203125" style="5" customWidth="1"/>
    <col min="7680" max="7680" width="14" style="5" customWidth="1"/>
    <col min="7681" max="7925" width="8.83203125" style="5"/>
    <col min="7926" max="7926" width="2.5" style="5" customWidth="1"/>
    <col min="7927" max="7927" width="8.5" style="5" customWidth="1"/>
    <col min="7928" max="7928" width="83" style="5" customWidth="1"/>
    <col min="7929" max="7933" width="0" style="5" hidden="1" customWidth="1"/>
    <col min="7934" max="7934" width="12" style="5" customWidth="1"/>
    <col min="7935" max="7935" width="13.83203125" style="5" customWidth="1"/>
    <col min="7936" max="7936" width="14" style="5" customWidth="1"/>
    <col min="7937" max="8181" width="8.83203125" style="5"/>
    <col min="8182" max="8182" width="2.5" style="5" customWidth="1"/>
    <col min="8183" max="8183" width="8.5" style="5" customWidth="1"/>
    <col min="8184" max="8184" width="83" style="5" customWidth="1"/>
    <col min="8185" max="8189" width="0" style="5" hidden="1" customWidth="1"/>
    <col min="8190" max="8190" width="12" style="5" customWidth="1"/>
    <col min="8191" max="8191" width="13.83203125" style="5" customWidth="1"/>
    <col min="8192" max="8192" width="14" style="5" customWidth="1"/>
    <col min="8193" max="8437" width="8.83203125" style="5"/>
    <col min="8438" max="8438" width="2.5" style="5" customWidth="1"/>
    <col min="8439" max="8439" width="8.5" style="5" customWidth="1"/>
    <col min="8440" max="8440" width="83" style="5" customWidth="1"/>
    <col min="8441" max="8445" width="0" style="5" hidden="1" customWidth="1"/>
    <col min="8446" max="8446" width="12" style="5" customWidth="1"/>
    <col min="8447" max="8447" width="13.83203125" style="5" customWidth="1"/>
    <col min="8448" max="8448" width="14" style="5" customWidth="1"/>
    <col min="8449" max="8693" width="8.83203125" style="5"/>
    <col min="8694" max="8694" width="2.5" style="5" customWidth="1"/>
    <col min="8695" max="8695" width="8.5" style="5" customWidth="1"/>
    <col min="8696" max="8696" width="83" style="5" customWidth="1"/>
    <col min="8697" max="8701" width="0" style="5" hidden="1" customWidth="1"/>
    <col min="8702" max="8702" width="12" style="5" customWidth="1"/>
    <col min="8703" max="8703" width="13.83203125" style="5" customWidth="1"/>
    <col min="8704" max="8704" width="14" style="5" customWidth="1"/>
    <col min="8705" max="8949" width="8.83203125" style="5"/>
    <col min="8950" max="8950" width="2.5" style="5" customWidth="1"/>
    <col min="8951" max="8951" width="8.5" style="5" customWidth="1"/>
    <col min="8952" max="8952" width="83" style="5" customWidth="1"/>
    <col min="8953" max="8957" width="0" style="5" hidden="1" customWidth="1"/>
    <col min="8958" max="8958" width="12" style="5" customWidth="1"/>
    <col min="8959" max="8959" width="13.83203125" style="5" customWidth="1"/>
    <col min="8960" max="8960" width="14" style="5" customWidth="1"/>
    <col min="8961" max="9205" width="8.83203125" style="5"/>
    <col min="9206" max="9206" width="2.5" style="5" customWidth="1"/>
    <col min="9207" max="9207" width="8.5" style="5" customWidth="1"/>
    <col min="9208" max="9208" width="83" style="5" customWidth="1"/>
    <col min="9209" max="9213" width="0" style="5" hidden="1" customWidth="1"/>
    <col min="9214" max="9214" width="12" style="5" customWidth="1"/>
    <col min="9215" max="9215" width="13.83203125" style="5" customWidth="1"/>
    <col min="9216" max="9216" width="14" style="5" customWidth="1"/>
    <col min="9217" max="9461" width="8.83203125" style="5"/>
    <col min="9462" max="9462" width="2.5" style="5" customWidth="1"/>
    <col min="9463" max="9463" width="8.5" style="5" customWidth="1"/>
    <col min="9464" max="9464" width="83" style="5" customWidth="1"/>
    <col min="9465" max="9469" width="0" style="5" hidden="1" customWidth="1"/>
    <col min="9470" max="9470" width="12" style="5" customWidth="1"/>
    <col min="9471" max="9471" width="13.83203125" style="5" customWidth="1"/>
    <col min="9472" max="9472" width="14" style="5" customWidth="1"/>
    <col min="9473" max="9717" width="8.83203125" style="5"/>
    <col min="9718" max="9718" width="2.5" style="5" customWidth="1"/>
    <col min="9719" max="9719" width="8.5" style="5" customWidth="1"/>
    <col min="9720" max="9720" width="83" style="5" customWidth="1"/>
    <col min="9721" max="9725" width="0" style="5" hidden="1" customWidth="1"/>
    <col min="9726" max="9726" width="12" style="5" customWidth="1"/>
    <col min="9727" max="9727" width="13.83203125" style="5" customWidth="1"/>
    <col min="9728" max="9728" width="14" style="5" customWidth="1"/>
    <col min="9729" max="9973" width="8.83203125" style="5"/>
    <col min="9974" max="9974" width="2.5" style="5" customWidth="1"/>
    <col min="9975" max="9975" width="8.5" style="5" customWidth="1"/>
    <col min="9976" max="9976" width="83" style="5" customWidth="1"/>
    <col min="9977" max="9981" width="0" style="5" hidden="1" customWidth="1"/>
    <col min="9982" max="9982" width="12" style="5" customWidth="1"/>
    <col min="9983" max="9983" width="13.83203125" style="5" customWidth="1"/>
    <col min="9984" max="9984" width="14" style="5" customWidth="1"/>
    <col min="9985" max="10229" width="8.83203125" style="5"/>
    <col min="10230" max="10230" width="2.5" style="5" customWidth="1"/>
    <col min="10231" max="10231" width="8.5" style="5" customWidth="1"/>
    <col min="10232" max="10232" width="83" style="5" customWidth="1"/>
    <col min="10233" max="10237" width="0" style="5" hidden="1" customWidth="1"/>
    <col min="10238" max="10238" width="12" style="5" customWidth="1"/>
    <col min="10239" max="10239" width="13.83203125" style="5" customWidth="1"/>
    <col min="10240" max="10240" width="14" style="5" customWidth="1"/>
    <col min="10241" max="10485" width="8.83203125" style="5"/>
    <col min="10486" max="10486" width="2.5" style="5" customWidth="1"/>
    <col min="10487" max="10487" width="8.5" style="5" customWidth="1"/>
    <col min="10488" max="10488" width="83" style="5" customWidth="1"/>
    <col min="10489" max="10493" width="0" style="5" hidden="1" customWidth="1"/>
    <col min="10494" max="10494" width="12" style="5" customWidth="1"/>
    <col min="10495" max="10495" width="13.83203125" style="5" customWidth="1"/>
    <col min="10496" max="10496" width="14" style="5" customWidth="1"/>
    <col min="10497" max="10741" width="8.83203125" style="5"/>
    <col min="10742" max="10742" width="2.5" style="5" customWidth="1"/>
    <col min="10743" max="10743" width="8.5" style="5" customWidth="1"/>
    <col min="10744" max="10744" width="83" style="5" customWidth="1"/>
    <col min="10745" max="10749" width="0" style="5" hidden="1" customWidth="1"/>
    <col min="10750" max="10750" width="12" style="5" customWidth="1"/>
    <col min="10751" max="10751" width="13.83203125" style="5" customWidth="1"/>
    <col min="10752" max="10752" width="14" style="5" customWidth="1"/>
    <col min="10753" max="10997" width="8.83203125" style="5"/>
    <col min="10998" max="10998" width="2.5" style="5" customWidth="1"/>
    <col min="10999" max="10999" width="8.5" style="5" customWidth="1"/>
    <col min="11000" max="11000" width="83" style="5" customWidth="1"/>
    <col min="11001" max="11005" width="0" style="5" hidden="1" customWidth="1"/>
    <col min="11006" max="11006" width="12" style="5" customWidth="1"/>
    <col min="11007" max="11007" width="13.83203125" style="5" customWidth="1"/>
    <col min="11008" max="11008" width="14" style="5" customWidth="1"/>
    <col min="11009" max="11253" width="8.83203125" style="5"/>
    <col min="11254" max="11254" width="2.5" style="5" customWidth="1"/>
    <col min="11255" max="11255" width="8.5" style="5" customWidth="1"/>
    <col min="11256" max="11256" width="83" style="5" customWidth="1"/>
    <col min="11257" max="11261" width="0" style="5" hidden="1" customWidth="1"/>
    <col min="11262" max="11262" width="12" style="5" customWidth="1"/>
    <col min="11263" max="11263" width="13.83203125" style="5" customWidth="1"/>
    <col min="11264" max="11264" width="14" style="5" customWidth="1"/>
    <col min="11265" max="11509" width="8.83203125" style="5"/>
    <col min="11510" max="11510" width="2.5" style="5" customWidth="1"/>
    <col min="11511" max="11511" width="8.5" style="5" customWidth="1"/>
    <col min="11512" max="11512" width="83" style="5" customWidth="1"/>
    <col min="11513" max="11517" width="0" style="5" hidden="1" customWidth="1"/>
    <col min="11518" max="11518" width="12" style="5" customWidth="1"/>
    <col min="11519" max="11519" width="13.83203125" style="5" customWidth="1"/>
    <col min="11520" max="11520" width="14" style="5" customWidth="1"/>
    <col min="11521" max="11765" width="8.83203125" style="5"/>
    <col min="11766" max="11766" width="2.5" style="5" customWidth="1"/>
    <col min="11767" max="11767" width="8.5" style="5" customWidth="1"/>
    <col min="11768" max="11768" width="83" style="5" customWidth="1"/>
    <col min="11769" max="11773" width="0" style="5" hidden="1" customWidth="1"/>
    <col min="11774" max="11774" width="12" style="5" customWidth="1"/>
    <col min="11775" max="11775" width="13.83203125" style="5" customWidth="1"/>
    <col min="11776" max="11776" width="14" style="5" customWidth="1"/>
    <col min="11777" max="12021" width="8.83203125" style="5"/>
    <col min="12022" max="12022" width="2.5" style="5" customWidth="1"/>
    <col min="12023" max="12023" width="8.5" style="5" customWidth="1"/>
    <col min="12024" max="12024" width="83" style="5" customWidth="1"/>
    <col min="12025" max="12029" width="0" style="5" hidden="1" customWidth="1"/>
    <col min="12030" max="12030" width="12" style="5" customWidth="1"/>
    <col min="12031" max="12031" width="13.83203125" style="5" customWidth="1"/>
    <col min="12032" max="12032" width="14" style="5" customWidth="1"/>
    <col min="12033" max="12277" width="8.83203125" style="5"/>
    <col min="12278" max="12278" width="2.5" style="5" customWidth="1"/>
    <col min="12279" max="12279" width="8.5" style="5" customWidth="1"/>
    <col min="12280" max="12280" width="83" style="5" customWidth="1"/>
    <col min="12281" max="12285" width="0" style="5" hidden="1" customWidth="1"/>
    <col min="12286" max="12286" width="12" style="5" customWidth="1"/>
    <col min="12287" max="12287" width="13.83203125" style="5" customWidth="1"/>
    <col min="12288" max="12288" width="14" style="5" customWidth="1"/>
    <col min="12289" max="12533" width="8.83203125" style="5"/>
    <col min="12534" max="12534" width="2.5" style="5" customWidth="1"/>
    <col min="12535" max="12535" width="8.5" style="5" customWidth="1"/>
    <col min="12536" max="12536" width="83" style="5" customWidth="1"/>
    <col min="12537" max="12541" width="0" style="5" hidden="1" customWidth="1"/>
    <col min="12542" max="12542" width="12" style="5" customWidth="1"/>
    <col min="12543" max="12543" width="13.83203125" style="5" customWidth="1"/>
    <col min="12544" max="12544" width="14" style="5" customWidth="1"/>
    <col min="12545" max="12789" width="8.83203125" style="5"/>
    <col min="12790" max="12790" width="2.5" style="5" customWidth="1"/>
    <col min="12791" max="12791" width="8.5" style="5" customWidth="1"/>
    <col min="12792" max="12792" width="83" style="5" customWidth="1"/>
    <col min="12793" max="12797" width="0" style="5" hidden="1" customWidth="1"/>
    <col min="12798" max="12798" width="12" style="5" customWidth="1"/>
    <col min="12799" max="12799" width="13.83203125" style="5" customWidth="1"/>
    <col min="12800" max="12800" width="14" style="5" customWidth="1"/>
    <col min="12801" max="13045" width="8.83203125" style="5"/>
    <col min="13046" max="13046" width="2.5" style="5" customWidth="1"/>
    <col min="13047" max="13047" width="8.5" style="5" customWidth="1"/>
    <col min="13048" max="13048" width="83" style="5" customWidth="1"/>
    <col min="13049" max="13053" width="0" style="5" hidden="1" customWidth="1"/>
    <col min="13054" max="13054" width="12" style="5" customWidth="1"/>
    <col min="13055" max="13055" width="13.83203125" style="5" customWidth="1"/>
    <col min="13056" max="13056" width="14" style="5" customWidth="1"/>
    <col min="13057" max="13301" width="8.83203125" style="5"/>
    <col min="13302" max="13302" width="2.5" style="5" customWidth="1"/>
    <col min="13303" max="13303" width="8.5" style="5" customWidth="1"/>
    <col min="13304" max="13304" width="83" style="5" customWidth="1"/>
    <col min="13305" max="13309" width="0" style="5" hidden="1" customWidth="1"/>
    <col min="13310" max="13310" width="12" style="5" customWidth="1"/>
    <col min="13311" max="13311" width="13.83203125" style="5" customWidth="1"/>
    <col min="13312" max="13312" width="14" style="5" customWidth="1"/>
    <col min="13313" max="13557" width="8.83203125" style="5"/>
    <col min="13558" max="13558" width="2.5" style="5" customWidth="1"/>
    <col min="13559" max="13559" width="8.5" style="5" customWidth="1"/>
    <col min="13560" max="13560" width="83" style="5" customWidth="1"/>
    <col min="13561" max="13565" width="0" style="5" hidden="1" customWidth="1"/>
    <col min="13566" max="13566" width="12" style="5" customWidth="1"/>
    <col min="13567" max="13567" width="13.83203125" style="5" customWidth="1"/>
    <col min="13568" max="13568" width="14" style="5" customWidth="1"/>
    <col min="13569" max="13813" width="8.83203125" style="5"/>
    <col min="13814" max="13814" width="2.5" style="5" customWidth="1"/>
    <col min="13815" max="13815" width="8.5" style="5" customWidth="1"/>
    <col min="13816" max="13816" width="83" style="5" customWidth="1"/>
    <col min="13817" max="13821" width="0" style="5" hidden="1" customWidth="1"/>
    <col min="13822" max="13822" width="12" style="5" customWidth="1"/>
    <col min="13823" max="13823" width="13.83203125" style="5" customWidth="1"/>
    <col min="13824" max="13824" width="14" style="5" customWidth="1"/>
    <col min="13825" max="14069" width="8.83203125" style="5"/>
    <col min="14070" max="14070" width="2.5" style="5" customWidth="1"/>
    <col min="14071" max="14071" width="8.5" style="5" customWidth="1"/>
    <col min="14072" max="14072" width="83" style="5" customWidth="1"/>
    <col min="14073" max="14077" width="0" style="5" hidden="1" customWidth="1"/>
    <col min="14078" max="14078" width="12" style="5" customWidth="1"/>
    <col min="14079" max="14079" width="13.83203125" style="5" customWidth="1"/>
    <col min="14080" max="14080" width="14" style="5" customWidth="1"/>
    <col min="14081" max="14325" width="8.83203125" style="5"/>
    <col min="14326" max="14326" width="2.5" style="5" customWidth="1"/>
    <col min="14327" max="14327" width="8.5" style="5" customWidth="1"/>
    <col min="14328" max="14328" width="83" style="5" customWidth="1"/>
    <col min="14329" max="14333" width="0" style="5" hidden="1" customWidth="1"/>
    <col min="14334" max="14334" width="12" style="5" customWidth="1"/>
    <col min="14335" max="14335" width="13.83203125" style="5" customWidth="1"/>
    <col min="14336" max="14336" width="14" style="5" customWidth="1"/>
    <col min="14337" max="14581" width="8.83203125" style="5"/>
    <col min="14582" max="14582" width="2.5" style="5" customWidth="1"/>
    <col min="14583" max="14583" width="8.5" style="5" customWidth="1"/>
    <col min="14584" max="14584" width="83" style="5" customWidth="1"/>
    <col min="14585" max="14589" width="0" style="5" hidden="1" customWidth="1"/>
    <col min="14590" max="14590" width="12" style="5" customWidth="1"/>
    <col min="14591" max="14591" width="13.83203125" style="5" customWidth="1"/>
    <col min="14592" max="14592" width="14" style="5" customWidth="1"/>
    <col min="14593" max="14837" width="8.83203125" style="5"/>
    <col min="14838" max="14838" width="2.5" style="5" customWidth="1"/>
    <col min="14839" max="14839" width="8.5" style="5" customWidth="1"/>
    <col min="14840" max="14840" width="83" style="5" customWidth="1"/>
    <col min="14841" max="14845" width="0" style="5" hidden="1" customWidth="1"/>
    <col min="14846" max="14846" width="12" style="5" customWidth="1"/>
    <col min="14847" max="14847" width="13.83203125" style="5" customWidth="1"/>
    <col min="14848" max="14848" width="14" style="5" customWidth="1"/>
    <col min="14849" max="15093" width="8.83203125" style="5"/>
    <col min="15094" max="15094" width="2.5" style="5" customWidth="1"/>
    <col min="15095" max="15095" width="8.5" style="5" customWidth="1"/>
    <col min="15096" max="15096" width="83" style="5" customWidth="1"/>
    <col min="15097" max="15101" width="0" style="5" hidden="1" customWidth="1"/>
    <col min="15102" max="15102" width="12" style="5" customWidth="1"/>
    <col min="15103" max="15103" width="13.83203125" style="5" customWidth="1"/>
    <col min="15104" max="15104" width="14" style="5" customWidth="1"/>
    <col min="15105" max="15349" width="8.83203125" style="5"/>
    <col min="15350" max="15350" width="2.5" style="5" customWidth="1"/>
    <col min="15351" max="15351" width="8.5" style="5" customWidth="1"/>
    <col min="15352" max="15352" width="83" style="5" customWidth="1"/>
    <col min="15353" max="15357" width="0" style="5" hidden="1" customWidth="1"/>
    <col min="15358" max="15358" width="12" style="5" customWidth="1"/>
    <col min="15359" max="15359" width="13.83203125" style="5" customWidth="1"/>
    <col min="15360" max="15360" width="14" style="5" customWidth="1"/>
    <col min="15361" max="15605" width="8.83203125" style="5"/>
    <col min="15606" max="15606" width="2.5" style="5" customWidth="1"/>
    <col min="15607" max="15607" width="8.5" style="5" customWidth="1"/>
    <col min="15608" max="15608" width="83" style="5" customWidth="1"/>
    <col min="15609" max="15613" width="0" style="5" hidden="1" customWidth="1"/>
    <col min="15614" max="15614" width="12" style="5" customWidth="1"/>
    <col min="15615" max="15615" width="13.83203125" style="5" customWidth="1"/>
    <col min="15616" max="15616" width="14" style="5" customWidth="1"/>
    <col min="15617" max="15861" width="8.83203125" style="5"/>
    <col min="15862" max="15862" width="2.5" style="5" customWidth="1"/>
    <col min="15863" max="15863" width="8.5" style="5" customWidth="1"/>
    <col min="15864" max="15864" width="83" style="5" customWidth="1"/>
    <col min="15865" max="15869" width="0" style="5" hidden="1" customWidth="1"/>
    <col min="15870" max="15870" width="12" style="5" customWidth="1"/>
    <col min="15871" max="15871" width="13.83203125" style="5" customWidth="1"/>
    <col min="15872" max="15872" width="14" style="5" customWidth="1"/>
    <col min="15873" max="16117" width="8.83203125" style="5"/>
    <col min="16118" max="16118" width="2.5" style="5" customWidth="1"/>
    <col min="16119" max="16119" width="8.5" style="5" customWidth="1"/>
    <col min="16120" max="16120" width="83" style="5" customWidth="1"/>
    <col min="16121" max="16125" width="0" style="5" hidden="1" customWidth="1"/>
    <col min="16126" max="16126" width="12" style="5" customWidth="1"/>
    <col min="16127" max="16127" width="13.83203125" style="5" customWidth="1"/>
    <col min="16128" max="16128" width="14" style="5" customWidth="1"/>
    <col min="16129" max="16384" width="8.83203125" style="5"/>
  </cols>
  <sheetData>
    <row r="1" spans="1:28" ht="23" x14ac:dyDescent="0.2">
      <c r="B1" s="38" t="s">
        <v>138</v>
      </c>
    </row>
    <row r="2" spans="1:28" ht="44.25" customHeight="1" x14ac:dyDescent="0.2">
      <c r="A2" s="93"/>
      <c r="B2" s="94"/>
      <c r="C2" s="93"/>
      <c r="D2" s="95"/>
      <c r="E2" s="96"/>
      <c r="F2" s="97"/>
      <c r="G2" s="98"/>
      <c r="H2" s="157" t="s">
        <v>144</v>
      </c>
      <c r="I2" s="157"/>
      <c r="J2" s="157"/>
    </row>
    <row r="3" spans="1:28" ht="40.5" customHeight="1" x14ac:dyDescent="0.2">
      <c r="A3" s="93"/>
      <c r="B3" s="94"/>
      <c r="C3" s="93"/>
      <c r="D3" s="95"/>
      <c r="E3" s="156" t="s">
        <v>140</v>
      </c>
      <c r="F3" s="156"/>
      <c r="G3" s="156"/>
      <c r="H3" s="146" t="s">
        <v>141</v>
      </c>
      <c r="I3" s="146" t="s">
        <v>142</v>
      </c>
      <c r="J3" s="100" t="s">
        <v>9</v>
      </c>
    </row>
    <row r="4" spans="1:28" x14ac:dyDescent="0.2">
      <c r="A4" s="101" t="s">
        <v>6</v>
      </c>
      <c r="B4" s="102" t="s">
        <v>7</v>
      </c>
      <c r="C4" s="101" t="s">
        <v>8</v>
      </c>
      <c r="D4" s="103" t="s">
        <v>130</v>
      </c>
      <c r="E4" s="104" t="s">
        <v>1</v>
      </c>
      <c r="F4" s="105" t="s">
        <v>0</v>
      </c>
      <c r="G4" s="106" t="s">
        <v>5</v>
      </c>
      <c r="H4" s="158" t="s">
        <v>0</v>
      </c>
      <c r="I4" s="158"/>
      <c r="J4" s="107" t="s">
        <v>1</v>
      </c>
      <c r="L4" s="34"/>
    </row>
    <row r="5" spans="1:28" s="15" customFormat="1" ht="15" customHeight="1" x14ac:dyDescent="0.2">
      <c r="A5" s="108">
        <v>9620</v>
      </c>
      <c r="B5" s="94" t="s">
        <v>86</v>
      </c>
      <c r="C5" s="93" t="s">
        <v>87</v>
      </c>
      <c r="D5" s="95" t="s">
        <v>137</v>
      </c>
      <c r="E5" s="96">
        <v>18128.099999999999</v>
      </c>
      <c r="F5" s="97">
        <v>69958.929999999993</v>
      </c>
      <c r="G5" s="98">
        <v>88087.03</v>
      </c>
      <c r="H5" s="109">
        <v>66997.180000000008</v>
      </c>
      <c r="I5" s="109">
        <v>6290.96</v>
      </c>
      <c r="J5" s="110">
        <v>16593.400000000001</v>
      </c>
      <c r="K5" s="4"/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x14ac:dyDescent="0.2">
      <c r="A6" s="108">
        <v>9621</v>
      </c>
      <c r="B6" s="94" t="s">
        <v>88</v>
      </c>
      <c r="C6" s="93" t="s">
        <v>89</v>
      </c>
      <c r="D6" s="95" t="s">
        <v>137</v>
      </c>
      <c r="E6" s="96">
        <v>11513.58</v>
      </c>
      <c r="F6" s="97">
        <v>43260.26</v>
      </c>
      <c r="G6" s="98">
        <v>54773.840000000004</v>
      </c>
      <c r="H6" s="109">
        <v>0</v>
      </c>
      <c r="I6" s="109">
        <v>0</v>
      </c>
      <c r="J6" s="110">
        <v>11513.58</v>
      </c>
      <c r="L6" s="34"/>
    </row>
    <row r="7" spans="1:28" x14ac:dyDescent="0.2">
      <c r="A7" s="108">
        <v>9622</v>
      </c>
      <c r="B7" s="94" t="s">
        <v>90</v>
      </c>
      <c r="C7" s="93" t="s">
        <v>91</v>
      </c>
      <c r="D7" s="95" t="s">
        <v>137</v>
      </c>
      <c r="E7" s="96">
        <v>6444.37</v>
      </c>
      <c r="F7" s="97">
        <v>1145.3800000000001</v>
      </c>
      <c r="G7" s="98">
        <v>7589.75</v>
      </c>
      <c r="H7" s="109">
        <v>0</v>
      </c>
      <c r="I7" s="109">
        <v>0</v>
      </c>
      <c r="J7" s="110">
        <v>6444.37</v>
      </c>
      <c r="L7" s="34"/>
    </row>
    <row r="8" spans="1:28" x14ac:dyDescent="0.2">
      <c r="A8" s="108">
        <v>9623</v>
      </c>
      <c r="B8" s="94" t="s">
        <v>92</v>
      </c>
      <c r="C8" s="93" t="s">
        <v>93</v>
      </c>
      <c r="D8" s="95" t="s">
        <v>137</v>
      </c>
      <c r="E8" s="96">
        <v>3110.62</v>
      </c>
      <c r="F8" s="97">
        <v>151079.35</v>
      </c>
      <c r="G8" s="98">
        <v>154189.97</v>
      </c>
      <c r="H8" s="109">
        <v>0</v>
      </c>
      <c r="I8" s="109">
        <v>93886.91</v>
      </c>
      <c r="J8" s="110">
        <v>3110.62</v>
      </c>
      <c r="L8" s="34"/>
    </row>
    <row r="9" spans="1:28" x14ac:dyDescent="0.2">
      <c r="A9" s="108">
        <v>9624</v>
      </c>
      <c r="B9" s="94" t="s">
        <v>94</v>
      </c>
      <c r="C9" s="93" t="s">
        <v>95</v>
      </c>
      <c r="D9" s="95" t="s">
        <v>137</v>
      </c>
      <c r="E9" s="96">
        <v>0</v>
      </c>
      <c r="F9" s="97">
        <v>0</v>
      </c>
      <c r="G9" s="98">
        <v>0</v>
      </c>
      <c r="H9" s="109">
        <v>0</v>
      </c>
      <c r="I9" s="109">
        <v>0</v>
      </c>
      <c r="J9" s="117">
        <v>0</v>
      </c>
      <c r="L9" s="34"/>
    </row>
    <row r="10" spans="1:28" x14ac:dyDescent="0.2">
      <c r="A10" s="108">
        <v>9625</v>
      </c>
      <c r="B10" s="94" t="s">
        <v>96</v>
      </c>
      <c r="C10" s="93" t="s">
        <v>97</v>
      </c>
      <c r="D10" s="95" t="s">
        <v>137</v>
      </c>
      <c r="E10" s="96">
        <v>6204.1</v>
      </c>
      <c r="F10" s="97">
        <v>-306.83</v>
      </c>
      <c r="G10" s="98">
        <v>5897.27</v>
      </c>
      <c r="H10" s="109">
        <v>0</v>
      </c>
      <c r="I10" s="109">
        <v>70.2</v>
      </c>
      <c r="J10" s="110">
        <v>6042.61</v>
      </c>
      <c r="L10" s="34"/>
    </row>
    <row r="11" spans="1:28" x14ac:dyDescent="0.2">
      <c r="A11" s="108">
        <v>9626</v>
      </c>
      <c r="B11" s="94" t="s">
        <v>98</v>
      </c>
      <c r="C11" s="93" t="s">
        <v>99</v>
      </c>
      <c r="D11" s="95" t="s">
        <v>137</v>
      </c>
      <c r="E11" s="96">
        <v>78.75</v>
      </c>
      <c r="F11" s="97">
        <v>0</v>
      </c>
      <c r="G11" s="98">
        <v>78.75</v>
      </c>
      <c r="H11" s="109">
        <v>0</v>
      </c>
      <c r="I11" s="109">
        <v>0</v>
      </c>
      <c r="J11" s="110">
        <v>78.75</v>
      </c>
      <c r="L11" s="34"/>
    </row>
    <row r="12" spans="1:28" x14ac:dyDescent="0.2">
      <c r="A12" s="108">
        <v>9627</v>
      </c>
      <c r="B12" s="94" t="s">
        <v>100</v>
      </c>
      <c r="C12" s="93" t="s">
        <v>101</v>
      </c>
      <c r="D12" s="95" t="s">
        <v>137</v>
      </c>
      <c r="E12" s="96">
        <v>36653.99</v>
      </c>
      <c r="F12" s="97">
        <v>588549.96</v>
      </c>
      <c r="G12" s="98">
        <v>625203.94999999995</v>
      </c>
      <c r="H12" s="109">
        <v>108668.90000000001</v>
      </c>
      <c r="I12" s="109">
        <v>269103.62</v>
      </c>
      <c r="J12" s="110">
        <v>35768.089999999997</v>
      </c>
      <c r="L12" s="34"/>
    </row>
    <row r="13" spans="1:28" x14ac:dyDescent="0.2">
      <c r="A13" s="108">
        <v>9628</v>
      </c>
      <c r="B13" s="94" t="s">
        <v>102</v>
      </c>
      <c r="C13" s="93" t="s">
        <v>103</v>
      </c>
      <c r="D13" s="95" t="s">
        <v>137</v>
      </c>
      <c r="E13" s="96">
        <v>5090.8500000000004</v>
      </c>
      <c r="F13" s="97">
        <v>0</v>
      </c>
      <c r="G13" s="98">
        <v>5090.8500000000004</v>
      </c>
      <c r="H13" s="109">
        <v>0</v>
      </c>
      <c r="I13" s="109">
        <v>0</v>
      </c>
      <c r="J13" s="110">
        <v>5090.8500000000004</v>
      </c>
      <c r="L13" s="34"/>
    </row>
    <row r="14" spans="1:28" x14ac:dyDescent="0.2">
      <c r="A14" s="108">
        <v>9629</v>
      </c>
      <c r="B14" s="94" t="s">
        <v>104</v>
      </c>
      <c r="C14" s="93" t="s">
        <v>105</v>
      </c>
      <c r="D14" s="95" t="s">
        <v>137</v>
      </c>
      <c r="E14" s="96">
        <v>9385.7000000000007</v>
      </c>
      <c r="F14" s="97">
        <v>3002.44</v>
      </c>
      <c r="G14" s="98">
        <v>12388.140000000001</v>
      </c>
      <c r="H14" s="109">
        <v>3002.44</v>
      </c>
      <c r="I14" s="109">
        <v>0</v>
      </c>
      <c r="J14" s="110">
        <v>9157.15</v>
      </c>
      <c r="L14" s="34"/>
    </row>
    <row r="15" spans="1:28" x14ac:dyDescent="0.2">
      <c r="A15" s="108">
        <v>9639</v>
      </c>
      <c r="B15" s="94" t="s">
        <v>118</v>
      </c>
      <c r="C15" s="93"/>
      <c r="D15" s="95" t="s">
        <v>137</v>
      </c>
      <c r="E15" s="96">
        <v>0</v>
      </c>
      <c r="F15" s="97">
        <v>82.33</v>
      </c>
      <c r="G15" s="98">
        <v>82.33</v>
      </c>
      <c r="H15" s="109">
        <v>0</v>
      </c>
      <c r="I15" s="109">
        <v>0</v>
      </c>
      <c r="J15" s="117"/>
      <c r="L15" s="34"/>
    </row>
    <row r="16" spans="1:28" x14ac:dyDescent="0.2">
      <c r="A16" s="108">
        <v>9643</v>
      </c>
      <c r="B16" s="94" t="s">
        <v>123</v>
      </c>
      <c r="C16" s="93"/>
      <c r="D16" s="95" t="s">
        <v>137</v>
      </c>
      <c r="E16" s="96">
        <v>257.43</v>
      </c>
      <c r="F16" s="97">
        <v>0</v>
      </c>
      <c r="G16" s="98">
        <v>257.43</v>
      </c>
      <c r="H16" s="109">
        <v>0</v>
      </c>
      <c r="I16" s="109">
        <v>0</v>
      </c>
      <c r="J16" s="110">
        <v>257.43</v>
      </c>
      <c r="L16" s="34"/>
    </row>
    <row r="17" spans="1:12" x14ac:dyDescent="0.2">
      <c r="A17" s="111"/>
      <c r="B17" s="112"/>
      <c r="C17" s="111"/>
      <c r="D17" s="113" t="s">
        <v>137</v>
      </c>
      <c r="E17" s="114">
        <f>SUM(E5:E16)</f>
        <v>96867.49</v>
      </c>
      <c r="F17" s="115">
        <f>SUM(F5:F16)</f>
        <v>856771.82</v>
      </c>
      <c r="G17" s="116">
        <f t="shared" ref="G5:G17" si="0">E17+F17</f>
        <v>953639.30999999994</v>
      </c>
      <c r="H17" s="115">
        <v>178668.52000000002</v>
      </c>
      <c r="I17" s="115">
        <v>369351.69</v>
      </c>
      <c r="J17" s="114">
        <f>SUM(J5:J16)</f>
        <v>94056.85</v>
      </c>
      <c r="L17" s="34"/>
    </row>
    <row r="18" spans="1:12" s="4" customFormat="1" x14ac:dyDescent="0.2">
      <c r="A18" s="1"/>
      <c r="B18" s="14"/>
      <c r="C18" s="1"/>
      <c r="D18" s="2"/>
      <c r="E18" s="6"/>
      <c r="F18" s="3"/>
      <c r="G18" s="7"/>
      <c r="H18" s="19"/>
      <c r="I18" s="19"/>
      <c r="J18" s="13"/>
      <c r="L18" s="34"/>
    </row>
    <row r="19" spans="1:12" s="4" customFormat="1" x14ac:dyDescent="0.2">
      <c r="A19" s="1"/>
      <c r="B19" s="14"/>
      <c r="C19" s="1"/>
      <c r="D19" s="2"/>
      <c r="E19" s="6"/>
      <c r="F19" s="3"/>
      <c r="G19" s="7"/>
      <c r="H19" s="19"/>
      <c r="I19" s="19"/>
      <c r="J19" s="13"/>
      <c r="L19" s="34"/>
    </row>
    <row r="20" spans="1:12" s="4" customFormat="1" x14ac:dyDescent="0.2">
      <c r="A20" s="1"/>
      <c r="B20" s="14"/>
      <c r="C20" s="1"/>
      <c r="D20" s="2"/>
      <c r="E20" s="6"/>
      <c r="F20" s="3"/>
      <c r="G20" s="7"/>
      <c r="H20" s="19"/>
      <c r="I20" s="19"/>
      <c r="J20" s="13"/>
      <c r="L20" s="34"/>
    </row>
  </sheetData>
  <mergeCells count="3">
    <mergeCell ref="H2:J2"/>
    <mergeCell ref="E3:G3"/>
    <mergeCell ref="H4:I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CCN</vt:lpstr>
      <vt:lpstr>CCET</vt:lpstr>
      <vt:lpstr>CCHB</vt:lpstr>
      <vt:lpstr>CCGT</vt:lpstr>
      <vt:lpstr>CCA</vt:lpstr>
      <vt:lpstr>CCTS</vt:lpstr>
      <vt:lpstr>CCBS</vt:lpstr>
      <vt:lpstr>CECH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Roziane Loureiro Barbosa</dc:creator>
  <cp:lastModifiedBy>beatriz oliveira</cp:lastModifiedBy>
  <dcterms:created xsi:type="dcterms:W3CDTF">2021-06-29T20:36:00Z</dcterms:created>
  <dcterms:modified xsi:type="dcterms:W3CDTF">2021-07-13T22:02:37Z</dcterms:modified>
</cp:coreProperties>
</file>